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05" windowHeight="5130" firstSheet="8" activeTab="9"/>
  </bookViews>
  <sheets>
    <sheet name="Condensed Income Statements" sheetId="1" r:id="rId1"/>
    <sheet name="Condensed Balance Sheets" sheetId="2" r:id="rId2"/>
    <sheet name="Condensed Statement of Equity" sheetId="3" r:id="rId3"/>
    <sheet name="Condensed Cash Flow Statements" sheetId="4" r:id="rId4"/>
    <sheet name="Notes 1-4 " sheetId="5" r:id="rId5"/>
    <sheet name="Notes 5-7" sheetId="6" r:id="rId6"/>
    <sheet name="Notes 8-10" sheetId="7" r:id="rId7"/>
    <sheet name="Notes 11-13" sheetId="8" r:id="rId8"/>
    <sheet name="Notes 14-15" sheetId="9" r:id="rId9"/>
    <sheet name="Notes 16-20" sheetId="10" r:id="rId10"/>
    <sheet name="Note 21-25" sheetId="11" r:id="rId11"/>
  </sheets>
  <definedNames>
    <definedName name="_xlnm.Print_Area" localSheetId="4">'Notes 1-4 '!$A$1:$I$50</definedName>
    <definedName name="_xlnm.Print_Area" localSheetId="9">'Notes 16-20'!$A$1:$I$58</definedName>
  </definedNames>
  <calcPr fullCalcOnLoad="1"/>
</workbook>
</file>

<file path=xl/sharedStrings.xml><?xml version="1.0" encoding="utf-8"?>
<sst xmlns="http://schemas.openxmlformats.org/spreadsheetml/2006/main" count="437" uniqueCount="338">
  <si>
    <t>CYCLE &amp; CARRIAGE BINTANG BERHAD</t>
  </si>
  <si>
    <t>9 months</t>
  </si>
  <si>
    <t>RM'000</t>
  </si>
  <si>
    <t>REVENUE</t>
  </si>
  <si>
    <t>PROFIT FROM OPERATIONS</t>
  </si>
  <si>
    <t>FINANCE COST</t>
  </si>
  <si>
    <t xml:space="preserve">SHARE OF RESULTS OF </t>
  </si>
  <si>
    <t>PROFIT FROM ORDINARY</t>
  </si>
  <si>
    <t xml:space="preserve">  ACTIVITIES BEFORE TAXATION</t>
  </si>
  <si>
    <t>TAXATION</t>
  </si>
  <si>
    <t xml:space="preserve"> - Company and subsidiary companies</t>
  </si>
  <si>
    <t xml:space="preserve"> - associated companies</t>
  </si>
  <si>
    <t>NET PROFIT ATTRIBUTABLE TO</t>
  </si>
  <si>
    <t xml:space="preserve">  SHAREHOLDERS</t>
  </si>
  <si>
    <t>Earnings per share</t>
  </si>
  <si>
    <t xml:space="preserve"> - diluted</t>
  </si>
  <si>
    <t xml:space="preserve"> - basic</t>
  </si>
  <si>
    <t>sen</t>
  </si>
  <si>
    <t>Note</t>
  </si>
  <si>
    <t xml:space="preserve">As at </t>
  </si>
  <si>
    <t>30 September 2002</t>
  </si>
  <si>
    <t xml:space="preserve">30 September </t>
  </si>
  <si>
    <t xml:space="preserve">31 December </t>
  </si>
  <si>
    <t>NON CURRENT ASSETS</t>
  </si>
  <si>
    <t>Investments in associated companies</t>
  </si>
  <si>
    <t>CURRENT ASSETS</t>
  </si>
  <si>
    <t>Inventories</t>
  </si>
  <si>
    <t>Trade and other receivables</t>
  </si>
  <si>
    <t>Bank and cash balances</t>
  </si>
  <si>
    <t>CURRENT LIABILITIES</t>
  </si>
  <si>
    <t>Trade and other payables</t>
  </si>
  <si>
    <t>Provision for liabilities and charges</t>
  </si>
  <si>
    <t>Taxation</t>
  </si>
  <si>
    <t>NET CURRENT ASSETS</t>
  </si>
  <si>
    <t>NON CURRENT LIABILITIES</t>
  </si>
  <si>
    <t>Deferred taxation</t>
  </si>
  <si>
    <t>CAPITAL AND RESERVES</t>
  </si>
  <si>
    <t>Share premium</t>
  </si>
  <si>
    <t>Share capital</t>
  </si>
  <si>
    <t>Reserves</t>
  </si>
  <si>
    <t xml:space="preserve">Share </t>
  </si>
  <si>
    <t>capital</t>
  </si>
  <si>
    <t>Share</t>
  </si>
  <si>
    <t>premium</t>
  </si>
  <si>
    <t>reserve</t>
  </si>
  <si>
    <t xml:space="preserve">Revenue </t>
  </si>
  <si>
    <t>Total</t>
  </si>
  <si>
    <t>Non-distributable</t>
  </si>
  <si>
    <t>Distributable</t>
  </si>
  <si>
    <t xml:space="preserve">  as previously reported</t>
  </si>
  <si>
    <t>Prior year adjustment</t>
  </si>
  <si>
    <t>Net profit for the 9-month period</t>
  </si>
  <si>
    <t xml:space="preserve"> - 31 December 2001 (final)</t>
  </si>
  <si>
    <t xml:space="preserve"> - 31 December 2002 (interim)</t>
  </si>
  <si>
    <t>Share of exchange difference</t>
  </si>
  <si>
    <t xml:space="preserve">  arising on consolidation</t>
  </si>
  <si>
    <t>Issue of share capital</t>
  </si>
  <si>
    <t xml:space="preserve"> - exercise of share options</t>
  </si>
  <si>
    <t>Premium on shares issued</t>
  </si>
  <si>
    <t>At 30 September 2002</t>
  </si>
  <si>
    <t xml:space="preserve"> - 31 December 2000 (final)</t>
  </si>
  <si>
    <t xml:space="preserve"> - 31 December 2001 (interim)</t>
  </si>
  <si>
    <t>Share of associated company's</t>
  </si>
  <si>
    <t xml:space="preserve">  revaluation reserve</t>
  </si>
  <si>
    <t>At 30 September 2001</t>
  </si>
  <si>
    <t>9 months ended</t>
  </si>
  <si>
    <t>OPERATING ACTIVITIES</t>
  </si>
  <si>
    <t>Cash from operations</t>
  </si>
  <si>
    <t>Interest paid</t>
  </si>
  <si>
    <t>Interest received</t>
  </si>
  <si>
    <t>Taxation paid</t>
  </si>
  <si>
    <t>Net cash flow from operating activities</t>
  </si>
  <si>
    <t>INVESTING ACTIVITIES</t>
  </si>
  <si>
    <t>Purchase of property, plant and equipment</t>
  </si>
  <si>
    <t>Proceeds from disposal of property, plant</t>
  </si>
  <si>
    <t xml:space="preserve">  and equipment</t>
  </si>
  <si>
    <t>Proceeds from disposal of investment</t>
  </si>
  <si>
    <t>Dividends received</t>
  </si>
  <si>
    <t>Net cash flow from investing activities</t>
  </si>
  <si>
    <t>FINANCING ACTIVITIES</t>
  </si>
  <si>
    <t>Proceeds from issue of shares</t>
  </si>
  <si>
    <t>Dividends paid</t>
  </si>
  <si>
    <t>Net cash flow from financing activities</t>
  </si>
  <si>
    <t xml:space="preserve">NET INCREASE IN CASH AND CASH </t>
  </si>
  <si>
    <t xml:space="preserve">  EQUIVALENTS DURING THE PERIOD</t>
  </si>
  <si>
    <t>CASH AND CASH EQUIVALENTS AT</t>
  </si>
  <si>
    <t xml:space="preserve"> - BEGINNING OF PERIOD</t>
  </si>
  <si>
    <t xml:space="preserve"> - END OF PERIOD</t>
  </si>
  <si>
    <t>Notes to the Financial Information</t>
  </si>
  <si>
    <t>consistent with those adopted for the annual financial statements for the year ended 31</t>
  </si>
  <si>
    <t>Short term investments</t>
  </si>
  <si>
    <t xml:space="preserve">    respect to recognition of proposed dividend. In accordance with MASB 19, proposed final </t>
  </si>
  <si>
    <t xml:space="preserve">    dividend can no longer be recognised as a liability when proposed by the directors.</t>
  </si>
  <si>
    <t>b) The Group's holding of 6,487,000 ordinary shares of RM1 each in Park May Berhad came</t>
  </si>
  <si>
    <t xml:space="preserve">    on hand in December 2001, but at 31 December 2001 the investment was recognised in </t>
  </si>
  <si>
    <t xml:space="preserve">    the financial statements at a nominal value of RM1. The market value of these shares at </t>
  </si>
  <si>
    <t xml:space="preserve">    and as the inflow of economic benefits from the holding of the shares is virtually certain,</t>
  </si>
  <si>
    <t xml:space="preserve">    it is appropriate to recognise this asset in the financial statements. In line with the </t>
  </si>
  <si>
    <t xml:space="preserve">    transitional provisions, the effect of adopting this Standard on its effective date had been</t>
  </si>
  <si>
    <t xml:space="preserve">    reported as an adjustment to the opening balance of retained earnings at 1 January 2002</t>
  </si>
  <si>
    <t xml:space="preserve">    by the value of the shares at 31 December 2001 of RM4,736,000. The comparative</t>
  </si>
  <si>
    <t xml:space="preserve">    information is not restated.</t>
  </si>
  <si>
    <t xml:space="preserve">The accounting policies and presentation adopted for the interim financial report are </t>
  </si>
  <si>
    <t>The Group's financial statements for the year ended 31 December 2001 were not subject to</t>
  </si>
  <si>
    <t>any qualification by the auditor.</t>
  </si>
  <si>
    <t>3 months ended</t>
  </si>
  <si>
    <t>30.9.2002</t>
  </si>
  <si>
    <t>Total purchase consideration</t>
  </si>
  <si>
    <t>Total sale proceeds</t>
  </si>
  <si>
    <t>Total profit on disposal</t>
  </si>
  <si>
    <t>a) Purchase and disposals</t>
  </si>
  <si>
    <t>At cost</t>
  </si>
  <si>
    <t>At book value</t>
  </si>
  <si>
    <t>At market value</t>
  </si>
  <si>
    <t>b) Investment as at 30 September 2002</t>
  </si>
  <si>
    <t>RM2,764,000 after Real Property Gains Tax of RM72,000.</t>
  </si>
  <si>
    <t>Dividends</t>
  </si>
  <si>
    <t xml:space="preserve">Gross </t>
  </si>
  <si>
    <t>dividend</t>
  </si>
  <si>
    <t>per share</t>
  </si>
  <si>
    <t>Amount of</t>
  </si>
  <si>
    <t>dividend net</t>
  </si>
  <si>
    <t>of 28% tax</t>
  </si>
  <si>
    <t>30 September 2001</t>
  </si>
  <si>
    <t>Final dividend approved by shareholders</t>
  </si>
  <si>
    <t xml:space="preserve">  in respect of the financial year ended</t>
  </si>
  <si>
    <t>Interim dividend declared in respect of</t>
  </si>
  <si>
    <t xml:space="preserve">  the financial year ended 31 December</t>
  </si>
  <si>
    <t xml:space="preserve">  2002, paid on 9 September 2002</t>
  </si>
  <si>
    <t xml:space="preserve">  (2001: paid on 14 September 2001)</t>
  </si>
  <si>
    <t xml:space="preserve">  31 December 2001, paid on 3 June</t>
  </si>
  <si>
    <t>Segment Reporting</t>
  </si>
  <si>
    <t>within Malaysia.</t>
  </si>
  <si>
    <t>30.9.2001</t>
  </si>
  <si>
    <t>Current</t>
  </si>
  <si>
    <t>Share of tax in associated companies</t>
  </si>
  <si>
    <t>Applicable tax rate</t>
  </si>
  <si>
    <t>%</t>
  </si>
  <si>
    <t>Tax effect of expenses that are not</t>
  </si>
  <si>
    <t xml:space="preserve">  deductible for tax purposes:</t>
  </si>
  <si>
    <t xml:space="preserve">The activities of the Company and its subsidiaries are in the automobile industry and conducted </t>
  </si>
  <si>
    <t>applicable tax rate:</t>
  </si>
  <si>
    <t>(a) Basic earnings per share</t>
  </si>
  <si>
    <t>Net profit for the period (RM'000)</t>
  </si>
  <si>
    <t xml:space="preserve">Weighted average number of </t>
  </si>
  <si>
    <t xml:space="preserve">  ordinary shares in issue ('000)</t>
  </si>
  <si>
    <t>Basic earnings per share (sen)</t>
  </si>
  <si>
    <t>(b) Diluted earnings per share</t>
  </si>
  <si>
    <t xml:space="preserve">  ordinary shares:</t>
  </si>
  <si>
    <t xml:space="preserve">  - in issue ('000)</t>
  </si>
  <si>
    <t xml:space="preserve">  - adjustment for share options ('000)</t>
  </si>
  <si>
    <t xml:space="preserve">  - for diluted earnings per share</t>
  </si>
  <si>
    <t xml:space="preserve">      calculation ('000)</t>
  </si>
  <si>
    <t>Diluted earnings per share (sen)</t>
  </si>
  <si>
    <t>ended</t>
  </si>
  <si>
    <t>3 months</t>
  </si>
  <si>
    <t xml:space="preserve">The Company is a party to financial instruments that reduce exposure to fluctuations in </t>
  </si>
  <si>
    <t xml:space="preserve">foreign currency exchange. These instruments, which mainly comprise foreign currency </t>
  </si>
  <si>
    <t>forward contracts, are not recognised in the financial statements on inception. The purpose</t>
  </si>
  <si>
    <t>of these instruments is to reduce risk.</t>
  </si>
  <si>
    <t xml:space="preserve">Foreign currency forward contracts protect the Company from movements in exchange rates </t>
  </si>
  <si>
    <t>by establishing the rate at which a foreign currency asset or liability will be settled. Any</t>
  </si>
  <si>
    <t xml:space="preserve">increase or decrease in the amount required to settle the asset or liability is offset by a </t>
  </si>
  <si>
    <t>corresponding movement in the value of the forward exchange contract. The gains and losses</t>
  </si>
  <si>
    <t>are therefore offset for financial reporting purposes and are not recognised in the financial</t>
  </si>
  <si>
    <t>As at 30 September 2002, the open position of foreign currency forward contracts entered</t>
  </si>
  <si>
    <t>Foreign Currency Amount</t>
  </si>
  <si>
    <t>RM</t>
  </si>
  <si>
    <t>Equivalent</t>
  </si>
  <si>
    <t>Euro</t>
  </si>
  <si>
    <t>Yen</t>
  </si>
  <si>
    <t>Within 1 month</t>
  </si>
  <si>
    <t>Maturity</t>
  </si>
  <si>
    <t>More than 1 month, less than 3 months</t>
  </si>
  <si>
    <t>More than 3 month, less than 6 months</t>
  </si>
  <si>
    <t>Basis of Preparation</t>
  </si>
  <si>
    <t>Qualification of Audit Report</t>
  </si>
  <si>
    <t>Seasonal or Cyclical Factors</t>
  </si>
  <si>
    <t>Changes in Estimates</t>
  </si>
  <si>
    <t>Earnings per Share</t>
  </si>
  <si>
    <t>Unquoted Investments and / or Properties</t>
  </si>
  <si>
    <t>Short Term Investments</t>
  </si>
  <si>
    <t>Debts and Equity Securities</t>
  </si>
  <si>
    <t>Off Balance Sheet Financial Instruments</t>
  </si>
  <si>
    <t>Changes in the Composition of the Group</t>
  </si>
  <si>
    <t>There were no changes in the composition of the Group for the current quarter and financial</t>
  </si>
  <si>
    <t>year-to-date including business combination, acquisition or disposal of subsidiaries and long</t>
  </si>
  <si>
    <t>Status of Corporate Proposals</t>
  </si>
  <si>
    <t>There were no corporate proposals announced but not completed at the date of issue of this</t>
  </si>
  <si>
    <t>quarterly report, other than the above announcement.</t>
  </si>
  <si>
    <t>Provision for loss in other investment - Note 10</t>
  </si>
  <si>
    <t>Group Borrowings and Debt Securities</t>
  </si>
  <si>
    <t>There were no borrowings and debt securities as at 30 September 2002.</t>
  </si>
  <si>
    <t>Contingent Liabilities</t>
  </si>
  <si>
    <t>Material Litigation</t>
  </si>
  <si>
    <t>The Company has initiated legal action against a debtor, Transit Link Sdn Bhd and its guarantor,</t>
  </si>
  <si>
    <t>Material Change in Current Quarter Results Compared to Preceding Quarter Results</t>
  </si>
  <si>
    <t>Review of Results</t>
  </si>
  <si>
    <t xml:space="preserve">into by the Company was RM70.7 million (fair value was RM71.3 million), out of which </t>
  </si>
  <si>
    <t>Other</t>
  </si>
  <si>
    <t>reserves</t>
  </si>
  <si>
    <t>Prior years under/(over) provision</t>
  </si>
  <si>
    <t>Prior year under/over provision</t>
  </si>
  <si>
    <t xml:space="preserve">The Group recorded an unaudited profit before taxation of RM25.0 million in the third quarter </t>
  </si>
  <si>
    <t>The combined profits of the Company and its subsidiaries were RM22.4 million which was RM7.5</t>
  </si>
  <si>
    <t xml:space="preserve">million lower than the preceding quarter attributable to higher stock write-down in the current </t>
  </si>
  <si>
    <t>Prospects</t>
  </si>
  <si>
    <t>Variance of Actual Profit from Forecast Profit</t>
  </si>
  <si>
    <t>The Company did not make any profit forecast.</t>
  </si>
  <si>
    <t>Material Subsequent Events</t>
  </si>
  <si>
    <t xml:space="preserve">There were no material events subsequent to 30 September 2002 that have not been reflected in the </t>
  </si>
  <si>
    <t>financial statements for the period ended 30 September 2002 up to the date of issue of this quarterly</t>
  </si>
  <si>
    <t>report.</t>
  </si>
  <si>
    <t>Property, Plant and Equipment</t>
  </si>
  <si>
    <t>depreciation.</t>
  </si>
  <si>
    <t>9 &amp; 11</t>
  </si>
  <si>
    <t>The Board of Directors does not recommend the payment of any additional dividend in this quarter.</t>
  </si>
  <si>
    <t>3 &amp; 4</t>
  </si>
  <si>
    <t>BY ORDER OF THE BOARD</t>
  </si>
  <si>
    <t>CHAU SIK CHEONG</t>
  </si>
  <si>
    <t>YIP KOK LEONG</t>
  </si>
  <si>
    <t>SECRETARIES</t>
  </si>
  <si>
    <t xml:space="preserve">  ASSOCIATED COMPANIES</t>
  </si>
  <si>
    <t>for the third quarter ended 30 September 2002</t>
  </si>
  <si>
    <t>Condensed Consolidated Balance Sheet</t>
  </si>
  <si>
    <t>Condensed Consolidated Statement of Changes in Equity</t>
  </si>
  <si>
    <t>Condensed Consolidated Cash Flow Statement</t>
  </si>
  <si>
    <t>There were no changes in estimates of amounts reported in prior interim periods of the current</t>
  </si>
  <si>
    <t xml:space="preserve">financial year or changes in estimates of amounts reported in prior financial years that have a </t>
  </si>
  <si>
    <t>material effect in the current quarter.</t>
  </si>
  <si>
    <t xml:space="preserve">Set out below is the numerical reconciliation between the average effective tax rate and the </t>
  </si>
  <si>
    <t>Losses of subsidiaries</t>
  </si>
  <si>
    <t>Capital allowances</t>
  </si>
  <si>
    <t xml:space="preserve">Average effective tax rate  </t>
  </si>
  <si>
    <t>There were no sales of any unquoted investments or properties for the current quarter and financial</t>
  </si>
  <si>
    <t xml:space="preserve">year-to-date except for the disposal of a piece of leasehold property in Kota Kinabalu, Sabah at a </t>
  </si>
  <si>
    <t>price of RM3,600,000. The profit attributable to this disposal in the second quarter of 2002 was</t>
  </si>
  <si>
    <t>During the nine months ended 30 September 2002, 197,000 ordinary shares of RM1 each were issued by the</t>
  </si>
  <si>
    <t>Company for cash by virtue of the exercise of options pursuant to the Company's Executives' Share Option</t>
  </si>
  <si>
    <t>Scheme.</t>
  </si>
  <si>
    <t>Other than that, there were no issuances and repayment of debt and equity securities, share buy-backs, share</t>
  </si>
  <si>
    <t>cancellations, shares held as treasury shares and resale of treasury shares for the current financial year-to-</t>
  </si>
  <si>
    <t>date.</t>
  </si>
  <si>
    <t xml:space="preserve">statements. </t>
  </si>
  <si>
    <t>The details of the open contracts as at 19 November 2002 are as follows:</t>
  </si>
  <si>
    <t>Fair value as at 19 November 2002</t>
  </si>
  <si>
    <t>The above instruments are executed with credit worthy financial institutions in Malaysia. The</t>
  </si>
  <si>
    <t>is remote on the basis of their financial strength.</t>
  </si>
  <si>
    <t>Directors are of the view that the possibility of non-performance by these financial institutions</t>
  </si>
  <si>
    <t>Understanding ("MOU") with DaimlerChrysler AG ("DCAG") for a joint-venture ("JV") between</t>
  </si>
  <si>
    <t>DCAG and the Company to carry out the business of wholesale distribution of Mercedes-Benz</t>
  </si>
  <si>
    <t>brand passenger cars, trucks and vans in Malaysia, subject to the approvals of the relevant agencies</t>
  </si>
  <si>
    <t>of 2002, RM5.1 million higher than the preceding quarter results attributable to positive results</t>
  </si>
  <si>
    <t>preceding quarter, CCLGP recognised an exchange loss of RM29.4 million (The Group's share</t>
  </si>
  <si>
    <t>was RM11.8 million) on Singapore Dollar Loans which in the past was taken directly to reserves.</t>
  </si>
  <si>
    <t>replacement models.</t>
  </si>
  <si>
    <t>The share of losses in associated companies was a result of the Group's 40% share of an exchange loss</t>
  </si>
  <si>
    <t>(RM11.8 million) accounted by CCL Group Properties Sdn Bhd on its intention to repay S$74.5 million</t>
  </si>
  <si>
    <t xml:space="preserve">corresponding period was a 30% share of gain (RM3.0 million) on sale of a piece of vacant land by </t>
  </si>
  <si>
    <t>Cycle &amp; Carriage (Malaysia) Sdn Berhad.</t>
  </si>
  <si>
    <t xml:space="preserve">Contributions from the Company and its subsidiaries decreased by RM4.9 million attributable to the </t>
  </si>
  <si>
    <t>pressure on margins, particularly the E-Class models which are being phased-out soon. Also included in</t>
  </si>
  <si>
    <t>KUALA LUMPUR, 25 NOVEMBER 2002</t>
  </si>
  <si>
    <t xml:space="preserve">All property, plant and equipment are stated at cost or at the fair values on acquisition less accumulated </t>
  </si>
  <si>
    <t>On 5 September 2002, the Company announced that it had entered into a Memorandum of</t>
  </si>
  <si>
    <t>There were no material changes in contingent liabilities since the Annual Financial Report for the</t>
  </si>
  <si>
    <t>year ended 31 December 2001 to the date of issue of this quarterly report.</t>
  </si>
  <si>
    <t>Tan Hooi Chong, for the recovery of RM15.2 million of outstanding debts for the supply of bus</t>
  </si>
  <si>
    <t>chassis to the debtor. Consent Judgment was obtained on 13 July 2000 for a settlement by 1 May</t>
  </si>
  <si>
    <t>2001. However, the debts were not recovered by the stated date. The Company is initiating several</t>
  </si>
  <si>
    <t>modes of execution proceedings against both the debtor and the guarantor. The guarantor has been</t>
  </si>
  <si>
    <t>adjudged a bankrupt on 30 August 2002. Meanwhile, other type of execution proceedings are still</t>
  </si>
  <si>
    <t>on-going. The debts have already been fully provided in the accounts in prior years.</t>
  </si>
  <si>
    <t>The Group recorded an unaudited profit before taxation of RM72.8 million in the nine months of 2002,</t>
  </si>
  <si>
    <t>21% below that of the corresponding period in 2001. The Group's results were adversely affected by</t>
  </si>
  <si>
    <t>charges as compared to a net increase of RM8.2 million for the current period.</t>
  </si>
  <si>
    <t xml:space="preserve">  2002 (2001: paid on 1 June 2001)</t>
  </si>
  <si>
    <t xml:space="preserve">and ministries of the Malaysia government. The Ministry of International Trade and Industry has </t>
  </si>
  <si>
    <t>of Singapore Dollar Loans as explained in Note 20 above. Besides that, included in the previous</t>
  </si>
  <si>
    <t xml:space="preserve">the previous corresponding period was a net release of RM2.0 million in provision for liabilities and </t>
  </si>
  <si>
    <t>Condensed Consolidated Income Statements</t>
  </si>
  <si>
    <t>Dividends for the year ended:</t>
  </si>
  <si>
    <t>OTHER OPERATING INCOME</t>
  </si>
  <si>
    <t>EXPENSES EXCLUDING FINANCE</t>
  </si>
  <si>
    <t xml:space="preserve">  COST AND TAX</t>
  </si>
  <si>
    <t>At 31 December 2001</t>
  </si>
  <si>
    <t>At 31 December 2001 as restated</t>
  </si>
  <si>
    <t>At 31 December 2000</t>
  </si>
  <si>
    <t>At 31 December 2000 as restated</t>
  </si>
  <si>
    <t>December 2001 except for the adoption of new MASB standards applicable to the Group with</t>
  </si>
  <si>
    <t>effect from 1 January 2002. The adoption of these new standards has no material effects on</t>
  </si>
  <si>
    <t>the financial statements for the nine months ended 30 September 2002 except for:</t>
  </si>
  <si>
    <t>Group's financial statements for the year ended 31 December 2001.</t>
  </si>
  <si>
    <t xml:space="preserve">    comparative had also been restated to conform with the standard; and</t>
  </si>
  <si>
    <t xml:space="preserve">    31 December 2001 was RM4,736,000. With the adoption of MASB Standard No. 20 </t>
  </si>
  <si>
    <t xml:space="preserve">    "Provision, Contingent Liabilities and Contingent Assets" with effect from 1 January 2002</t>
  </si>
  <si>
    <t>Individually Significant Item</t>
  </si>
  <si>
    <t>Individually significant item for the third quarter ended 30 September 2002 is as follows:</t>
  </si>
  <si>
    <t xml:space="preserve">    Accordingly, the proposed final dividend for the year ended 31 December 2001 amounting</t>
  </si>
  <si>
    <t xml:space="preserve">    to RM17,610,000 has been adjusted against retained earnings at 1 January 2002. The </t>
  </si>
  <si>
    <t>reduced as a result. If the proposed JV had taken effect on 1 January 2001, the Group's net profits</t>
  </si>
  <si>
    <t>As announced, with the set up of the proposed JV, the Group's future earnings will be substantially</t>
  </si>
  <si>
    <t>("MASB") Standard No. 26 "Interim Financial Reporting" and paragraph 9.22 of the Listing</t>
  </si>
  <si>
    <t>Property, plant and equipment</t>
  </si>
  <si>
    <t>Requirements of Kuala Lumpur Stock Exchange, and should be read in conjunction with the</t>
  </si>
  <si>
    <t xml:space="preserve">a) The effect of applying MASB Standard No. 19 "Events After Balance Sheet Date" with </t>
  </si>
  <si>
    <t>There were no major seasonal or cyclical factors affecting the automobile industry.</t>
  </si>
  <si>
    <t xml:space="preserve">  - General provision</t>
  </si>
  <si>
    <t>Real property gain</t>
  </si>
  <si>
    <t>term investments, restructuring and discontinuing operations, other than that disclosed in</t>
  </si>
  <si>
    <t>Note 16 below.</t>
  </si>
  <si>
    <t xml:space="preserve">from its 40% owned associated company, CCL Group Properties Sdn Bhd ("CCLGP"). In the </t>
  </si>
  <si>
    <t xml:space="preserve">quarter for the phased-out Mercedes-Benz E-Class models. Sales margins were under pressure in </t>
  </si>
  <si>
    <t xml:space="preserve">the share of losses from associated companies amounted to RM5.7 million as compared to a share of </t>
  </si>
  <si>
    <t>profit of RM8.3 million previously.</t>
  </si>
  <si>
    <t xml:space="preserve">Barring any unforeseen circumstances, the Group's result for the current financial year are expected to </t>
  </si>
  <si>
    <t>be comparable with 2001.</t>
  </si>
  <si>
    <t>Other Development</t>
  </si>
  <si>
    <t>view of the current campaign to clear the phased-out E-Class models prior to the launch of the new</t>
  </si>
  <si>
    <t xml:space="preserve">This interim report is prepared in accordance with Malaysian Accounting Standards Board </t>
  </si>
  <si>
    <t>approximately RM32 million. Accordingly, earnings per share of the Group would have been reduced</t>
  </si>
  <si>
    <t>to approximately RM0.32 and NTA per share of the Group would have been reduced to approximately</t>
  </si>
  <si>
    <t xml:space="preserve">RM5.58. The proposed JV is not expected to have any material effect on the earnings and NTA of </t>
  </si>
  <si>
    <t>the Group for the current financial year ending 31 December 2002.</t>
  </si>
  <si>
    <t>The Company has been informed by its substantial shareholder, Cycle &amp; Carriage Limited ("CCL"), that</t>
  </si>
  <si>
    <t xml:space="preserve">CCL has become a subsidiary of Jardine Strategic Singapore Pte Limited (a member of the Jardine </t>
  </si>
  <si>
    <t xml:space="preserve">of RM61.4 million for the financial year ended 31 December 2001 would have been reduced to </t>
  </si>
  <si>
    <t xml:space="preserve">RM19.1 million has been closed as at 19 November 2002. The total amount of foreign </t>
  </si>
  <si>
    <t>currency forward contracts entered into after 30 September 2002 by the Company was</t>
  </si>
  <si>
    <t>RM33.3 million, all of which was still outstanding as at 19 November 2002.</t>
  </si>
  <si>
    <t>Matheson Holdings Limited Group) effective 21 November 2002. CCL's interest of 48.07% together</t>
  </si>
  <si>
    <t>with J.I. Motor Holdings B.V. (also a member of the Jardine Matheson Holdings Limited Group)'s</t>
  </si>
  <si>
    <t>interest of 12.66% in the Company, has given rise to Jardine Matheson Holdings Limited Group having</t>
  </si>
  <si>
    <t>a majority interest in the Company. Therefore, the Board of Directors of the Company considers Jardine</t>
  </si>
  <si>
    <t>Matheson Holdings Limited as its Ultimate Holding Company effective 21 November 2002.</t>
  </si>
  <si>
    <t xml:space="preserve">recently approved the establishment of the proposed JV. Pending all other necessary approvals, the </t>
  </si>
  <si>
    <t xml:space="preserve">parties to the MOU are now sorting out some salient details before entering into a formal joint-venture </t>
  </si>
  <si>
    <t>agreement. The Company's investment in the proposed JV is approximately RM66 million.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</si>
</sst>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2" fontId="1" fillId="0" borderId="0" xfId="15" applyNumberFormat="1" applyFont="1" applyAlignment="1">
      <alignment/>
    </xf>
    <xf numFmtId="173" fontId="2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1" fillId="0" borderId="1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2" fillId="0" borderId="1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173" fontId="1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6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173" fontId="2" fillId="0" borderId="7" xfId="15" applyNumberFormat="1" applyFont="1" applyBorder="1" applyAlignment="1">
      <alignment/>
    </xf>
    <xf numFmtId="173" fontId="2" fillId="0" borderId="8" xfId="15" applyNumberFormat="1" applyFont="1" applyBorder="1" applyAlignment="1">
      <alignment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173" fontId="1" fillId="0" borderId="3" xfId="0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0" applyNumberFormat="1" applyFont="1" applyBorder="1" applyAlignment="1">
      <alignment/>
    </xf>
    <xf numFmtId="173" fontId="1" fillId="0" borderId="3" xfId="15" applyNumberFormat="1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173" fontId="2" fillId="0" borderId="0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43" fontId="1" fillId="0" borderId="0" xfId="15" applyNumberFormat="1" applyFont="1" applyAlignment="1">
      <alignment/>
    </xf>
    <xf numFmtId="173" fontId="2" fillId="0" borderId="0" xfId="15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2.28125" style="1" customWidth="1"/>
    <col min="11" max="11" width="13.28125" style="1" customWidth="1"/>
    <col min="12" max="16384" width="8.8515625" style="1" customWidth="1"/>
  </cols>
  <sheetData>
    <row r="1" ht="15.75">
      <c r="A1" s="16" t="s">
        <v>0</v>
      </c>
    </row>
    <row r="2" ht="15.75">
      <c r="A2" s="16" t="s">
        <v>280</v>
      </c>
    </row>
    <row r="3" ht="15.75">
      <c r="A3" s="16" t="s">
        <v>223</v>
      </c>
    </row>
    <row r="6" spans="5:11" ht="12.75">
      <c r="E6" s="40" t="s">
        <v>105</v>
      </c>
      <c r="F6" s="40"/>
      <c r="G6" s="40"/>
      <c r="I6" s="40" t="s">
        <v>65</v>
      </c>
      <c r="J6" s="40"/>
      <c r="K6" s="40"/>
    </row>
    <row r="7" spans="3:11" ht="12.75">
      <c r="C7" s="3" t="s">
        <v>18</v>
      </c>
      <c r="D7" s="3"/>
      <c r="E7" s="4" t="s">
        <v>106</v>
      </c>
      <c r="G7" s="5" t="s">
        <v>133</v>
      </c>
      <c r="I7" s="4" t="s">
        <v>106</v>
      </c>
      <c r="K7" s="5" t="s">
        <v>133</v>
      </c>
    </row>
    <row r="8" spans="3:11" ht="12.75">
      <c r="C8" s="3"/>
      <c r="E8" s="2" t="s">
        <v>2</v>
      </c>
      <c r="G8" s="3" t="s">
        <v>2</v>
      </c>
      <c r="I8" s="2" t="s">
        <v>2</v>
      </c>
      <c r="K8" s="3" t="s">
        <v>2</v>
      </c>
    </row>
    <row r="9" spans="3:9" ht="12.75">
      <c r="C9" s="3"/>
      <c r="E9" s="6"/>
      <c r="I9" s="6"/>
    </row>
    <row r="10" spans="1:11" ht="12.75">
      <c r="A10" s="1" t="s">
        <v>3</v>
      </c>
      <c r="C10" s="3" t="s">
        <v>217</v>
      </c>
      <c r="E10" s="35">
        <v>208029</v>
      </c>
      <c r="F10" s="17"/>
      <c r="G10" s="17">
        <v>207603</v>
      </c>
      <c r="H10" s="17"/>
      <c r="I10" s="35">
        <v>626424</v>
      </c>
      <c r="J10" s="17"/>
      <c r="K10" s="17">
        <v>562164</v>
      </c>
    </row>
    <row r="11" spans="3:11" ht="12.75">
      <c r="C11" s="3"/>
      <c r="E11" s="8"/>
      <c r="F11" s="17"/>
      <c r="G11" s="9"/>
      <c r="H11" s="17"/>
      <c r="I11" s="8"/>
      <c r="J11" s="17"/>
      <c r="K11" s="9"/>
    </row>
    <row r="12" spans="1:11" ht="12.75">
      <c r="A12" s="1" t="s">
        <v>283</v>
      </c>
      <c r="C12" s="3"/>
      <c r="E12" s="8"/>
      <c r="F12" s="17"/>
      <c r="G12" s="9"/>
      <c r="H12" s="17"/>
      <c r="I12" s="8"/>
      <c r="J12" s="17"/>
      <c r="K12" s="9"/>
    </row>
    <row r="13" spans="1:11" ht="12.75">
      <c r="A13" s="1" t="s">
        <v>284</v>
      </c>
      <c r="C13" s="3"/>
      <c r="E13" s="35">
        <f>E18-E10-E15</f>
        <v>-187291</v>
      </c>
      <c r="F13" s="17"/>
      <c r="G13" s="17">
        <f>G18-G10-G15</f>
        <v>-178823</v>
      </c>
      <c r="H13" s="17"/>
      <c r="I13" s="35">
        <f>I18-I10-I15</f>
        <v>-555245</v>
      </c>
      <c r="J13" s="17"/>
      <c r="K13" s="17">
        <f>K18-K10-K15</f>
        <v>-481082</v>
      </c>
    </row>
    <row r="15" spans="1:11" ht="12.75">
      <c r="A15" s="1" t="s">
        <v>282</v>
      </c>
      <c r="C15" s="3"/>
      <c r="E15" s="35">
        <f>1598+30</f>
        <v>1628</v>
      </c>
      <c r="F15" s="17"/>
      <c r="G15" s="17">
        <v>1403</v>
      </c>
      <c r="H15" s="17"/>
      <c r="I15" s="35">
        <v>7348</v>
      </c>
      <c r="J15" s="17"/>
      <c r="K15" s="17">
        <f>34+2464</f>
        <v>2498</v>
      </c>
    </row>
    <row r="16" spans="3:11" ht="12.75">
      <c r="C16" s="3"/>
      <c r="E16" s="12"/>
      <c r="F16" s="17"/>
      <c r="G16" s="10"/>
      <c r="H16" s="17"/>
      <c r="I16" s="12"/>
      <c r="J16" s="17"/>
      <c r="K16" s="10"/>
    </row>
    <row r="17" spans="3:11" ht="12.75">
      <c r="C17" s="3"/>
      <c r="E17" s="8"/>
      <c r="F17" s="17"/>
      <c r="G17" s="9"/>
      <c r="H17" s="17"/>
      <c r="I17" s="8"/>
      <c r="J17" s="17"/>
      <c r="K17" s="9"/>
    </row>
    <row r="18" spans="1:11" ht="12.75">
      <c r="A18" s="1" t="s">
        <v>4</v>
      </c>
      <c r="C18" s="3"/>
      <c r="E18" s="8">
        <v>22366</v>
      </c>
      <c r="F18" s="9"/>
      <c r="G18" s="9">
        <f>32160-1977</f>
        <v>30183</v>
      </c>
      <c r="H18" s="9"/>
      <c r="I18" s="8">
        <v>78527</v>
      </c>
      <c r="J18" s="9"/>
      <c r="K18" s="9">
        <f>89126-5546</f>
        <v>83580</v>
      </c>
    </row>
    <row r="19" spans="3:11" ht="12.75">
      <c r="C19" s="3"/>
      <c r="E19" s="8"/>
      <c r="F19" s="9"/>
      <c r="G19" s="9"/>
      <c r="H19" s="9"/>
      <c r="I19" s="8"/>
      <c r="J19" s="9"/>
      <c r="K19" s="9"/>
    </row>
    <row r="20" spans="1:11" ht="12.75">
      <c r="A20" s="1" t="s">
        <v>5</v>
      </c>
      <c r="C20" s="3"/>
      <c r="E20" s="8">
        <v>-3</v>
      </c>
      <c r="F20" s="9"/>
      <c r="G20" s="9">
        <v>-5</v>
      </c>
      <c r="H20" s="9"/>
      <c r="I20" s="8">
        <v>-4</v>
      </c>
      <c r="J20" s="9"/>
      <c r="K20" s="9">
        <v>-178</v>
      </c>
    </row>
    <row r="21" spans="3:11" ht="12.75">
      <c r="C21" s="3"/>
      <c r="E21" s="8"/>
      <c r="F21" s="9"/>
      <c r="G21" s="9"/>
      <c r="H21" s="9"/>
      <c r="I21" s="8"/>
      <c r="J21" s="9"/>
      <c r="K21" s="9"/>
    </row>
    <row r="22" spans="1:11" ht="12.75">
      <c r="A22" s="1" t="s">
        <v>6</v>
      </c>
      <c r="C22" s="3"/>
      <c r="E22" s="8"/>
      <c r="F22" s="9"/>
      <c r="G22" s="9"/>
      <c r="H22" s="9"/>
      <c r="I22" s="8"/>
      <c r="J22" s="9"/>
      <c r="K22" s="9"/>
    </row>
    <row r="23" spans="1:11" ht="12.75">
      <c r="A23" s="1" t="s">
        <v>222</v>
      </c>
      <c r="C23" s="3"/>
      <c r="E23" s="8">
        <v>2666</v>
      </c>
      <c r="F23" s="9"/>
      <c r="G23" s="9">
        <v>4976</v>
      </c>
      <c r="H23" s="9"/>
      <c r="I23" s="8">
        <v>-5742</v>
      </c>
      <c r="J23" s="9"/>
      <c r="K23" s="9">
        <v>8264</v>
      </c>
    </row>
    <row r="24" spans="3:11" ht="12.75">
      <c r="C24" s="3"/>
      <c r="E24" s="12"/>
      <c r="F24" s="17"/>
      <c r="G24" s="10"/>
      <c r="H24" s="17"/>
      <c r="I24" s="12"/>
      <c r="J24" s="17"/>
      <c r="K24" s="10"/>
    </row>
    <row r="25" spans="1:11" ht="12.75">
      <c r="A25" s="1" t="s">
        <v>7</v>
      </c>
      <c r="C25" s="3"/>
      <c r="E25" s="8"/>
      <c r="F25" s="17"/>
      <c r="G25" s="9"/>
      <c r="H25" s="17"/>
      <c r="I25" s="8"/>
      <c r="J25" s="17"/>
      <c r="K25" s="9"/>
    </row>
    <row r="26" spans="1:11" ht="12.75">
      <c r="A26" s="1" t="s">
        <v>8</v>
      </c>
      <c r="C26" s="3"/>
      <c r="E26" s="8">
        <f>SUM(E18:E25)</f>
        <v>25029</v>
      </c>
      <c r="F26" s="17"/>
      <c r="G26" s="9">
        <f>SUM(G18:G25)</f>
        <v>35154</v>
      </c>
      <c r="H26" s="17"/>
      <c r="I26" s="8">
        <f>SUM(I18:I25)</f>
        <v>72781</v>
      </c>
      <c r="J26" s="9"/>
      <c r="K26" s="9">
        <f>SUM(K18:K25)</f>
        <v>91666</v>
      </c>
    </row>
    <row r="27" spans="3:11" ht="12.75">
      <c r="C27" s="3"/>
      <c r="E27" s="8"/>
      <c r="F27" s="17"/>
      <c r="G27" s="9"/>
      <c r="H27" s="17"/>
      <c r="I27" s="8"/>
      <c r="J27" s="9"/>
      <c r="K27" s="9"/>
    </row>
    <row r="28" spans="1:11" ht="12.75">
      <c r="A28" s="1" t="s">
        <v>9</v>
      </c>
      <c r="C28" s="3">
        <v>7</v>
      </c>
      <c r="E28" s="8"/>
      <c r="F28" s="17"/>
      <c r="G28" s="9"/>
      <c r="H28" s="17"/>
      <c r="I28" s="8"/>
      <c r="J28" s="17"/>
      <c r="K28" s="9"/>
    </row>
    <row r="29" spans="1:11" ht="12.75">
      <c r="A29" s="1" t="s">
        <v>10</v>
      </c>
      <c r="C29" s="3"/>
      <c r="E29" s="18">
        <v>-6592</v>
      </c>
      <c r="F29" s="17"/>
      <c r="G29" s="20">
        <v>-12247</v>
      </c>
      <c r="H29" s="17"/>
      <c r="I29" s="18">
        <v>-23380</v>
      </c>
      <c r="J29" s="17"/>
      <c r="K29" s="20">
        <f>-(29784-1000)</f>
        <v>-28784</v>
      </c>
    </row>
    <row r="30" spans="1:11" ht="12.75">
      <c r="A30" s="1" t="s">
        <v>11</v>
      </c>
      <c r="C30" s="3"/>
      <c r="E30" s="19">
        <v>-466</v>
      </c>
      <c r="F30" s="17"/>
      <c r="G30" s="21">
        <v>-454</v>
      </c>
      <c r="H30" s="17"/>
      <c r="I30" s="19">
        <v>-1440</v>
      </c>
      <c r="J30" s="17"/>
      <c r="K30" s="21">
        <v>-1266</v>
      </c>
    </row>
    <row r="31" spans="3:11" ht="12.75">
      <c r="C31" s="3"/>
      <c r="E31" s="8">
        <f>SUM(E29:E30)</f>
        <v>-7058</v>
      </c>
      <c r="F31" s="17"/>
      <c r="G31" s="9">
        <f>SUM(G29:G30)</f>
        <v>-12701</v>
      </c>
      <c r="H31" s="17"/>
      <c r="I31" s="8">
        <f>SUM(I29:I30)</f>
        <v>-24820</v>
      </c>
      <c r="J31" s="17"/>
      <c r="K31" s="9">
        <f>SUM(K29:K30)</f>
        <v>-30050</v>
      </c>
    </row>
    <row r="32" spans="3:11" ht="12.75">
      <c r="C32" s="3"/>
      <c r="E32" s="12"/>
      <c r="F32" s="17"/>
      <c r="G32" s="10"/>
      <c r="H32" s="17"/>
      <c r="I32" s="12"/>
      <c r="J32" s="17"/>
      <c r="K32" s="10"/>
    </row>
    <row r="33" spans="1:11" ht="12.75">
      <c r="A33" s="1" t="s">
        <v>12</v>
      </c>
      <c r="C33" s="3"/>
      <c r="E33" s="8"/>
      <c r="F33" s="17"/>
      <c r="G33" s="9"/>
      <c r="H33" s="17"/>
      <c r="I33" s="8"/>
      <c r="J33" s="17"/>
      <c r="K33" s="9"/>
    </row>
    <row r="34" spans="1:11" ht="13.5" thickBot="1">
      <c r="A34" s="1" t="s">
        <v>13</v>
      </c>
      <c r="C34" s="3"/>
      <c r="E34" s="13">
        <f>+E26+E31</f>
        <v>17971</v>
      </c>
      <c r="F34" s="17"/>
      <c r="G34" s="14">
        <f>+G26+G31</f>
        <v>22453</v>
      </c>
      <c r="H34" s="17"/>
      <c r="I34" s="13">
        <f>+I26+I31</f>
        <v>47961</v>
      </c>
      <c r="J34" s="17"/>
      <c r="K34" s="14">
        <f>+K26+K31</f>
        <v>61616</v>
      </c>
    </row>
    <row r="35" spans="3:11" ht="13.5" thickTop="1">
      <c r="C35" s="3"/>
      <c r="E35" s="8"/>
      <c r="F35" s="17"/>
      <c r="G35" s="9"/>
      <c r="H35" s="17"/>
      <c r="I35" s="8"/>
      <c r="J35" s="17"/>
      <c r="K35" s="9"/>
    </row>
    <row r="36" spans="3:11" ht="12.75">
      <c r="C36" s="3"/>
      <c r="E36" s="2" t="s">
        <v>17</v>
      </c>
      <c r="G36" s="3" t="s">
        <v>17</v>
      </c>
      <c r="I36" s="2" t="s">
        <v>17</v>
      </c>
      <c r="K36" s="3" t="s">
        <v>17</v>
      </c>
    </row>
    <row r="37" spans="1:9" ht="12.75">
      <c r="A37" s="1" t="s">
        <v>14</v>
      </c>
      <c r="C37" s="3">
        <v>8</v>
      </c>
      <c r="E37" s="6"/>
      <c r="I37" s="6"/>
    </row>
    <row r="38" spans="1:11" ht="12.75">
      <c r="A38" s="1" t="s">
        <v>16</v>
      </c>
      <c r="C38" s="3"/>
      <c r="E38" s="36">
        <f>+'Notes 8-10'!C16</f>
        <v>18.34</v>
      </c>
      <c r="F38" s="7"/>
      <c r="G38" s="37">
        <f>+'Notes 8-10'!E16</f>
        <v>22.95</v>
      </c>
      <c r="H38" s="7"/>
      <c r="I38" s="36">
        <f>+'Notes 8-10'!G16</f>
        <v>48.95</v>
      </c>
      <c r="J38" s="7"/>
      <c r="K38" s="37">
        <f>+'Notes 8-10'!I16</f>
        <v>62.98</v>
      </c>
    </row>
    <row r="39" spans="1:11" ht="12.75">
      <c r="A39" s="1" t="s">
        <v>15</v>
      </c>
      <c r="C39" s="3"/>
      <c r="E39" s="36">
        <f>+'Notes 8-10'!C28</f>
        <v>18.32</v>
      </c>
      <c r="F39" s="7"/>
      <c r="G39" s="37">
        <f>+'Notes 8-10'!E28</f>
        <v>22.95</v>
      </c>
      <c r="H39" s="7"/>
      <c r="I39" s="36">
        <f>+'Notes 8-10'!G28</f>
        <v>48.9</v>
      </c>
      <c r="J39" s="7"/>
      <c r="K39" s="37">
        <f>+'Notes 8-10'!I28</f>
        <v>62.97</v>
      </c>
    </row>
    <row r="40" spans="5:9" ht="12.75">
      <c r="E40" s="6"/>
      <c r="I40" s="6"/>
    </row>
    <row r="41" spans="1:11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5:9" ht="12.75">
      <c r="E43" s="6"/>
      <c r="I43" s="6"/>
    </row>
    <row r="44" spans="5:9" ht="12.75">
      <c r="E44" s="6"/>
      <c r="I44" s="6"/>
    </row>
    <row r="45" spans="5:9" ht="12.75">
      <c r="E45" s="6"/>
      <c r="I45" s="6"/>
    </row>
    <row r="59" spans="3:11" ht="12.75">
      <c r="C59" s="3"/>
      <c r="E59" s="8"/>
      <c r="F59" s="17"/>
      <c r="G59" s="9"/>
      <c r="H59" s="17"/>
      <c r="I59" s="8"/>
      <c r="J59" s="17"/>
      <c r="K59" s="9"/>
    </row>
  </sheetData>
  <mergeCells count="4">
    <mergeCell ref="A41:K41"/>
    <mergeCell ref="A42:K42"/>
    <mergeCell ref="E6:G6"/>
    <mergeCell ref="I6:K6"/>
  </mergeCells>
  <printOptions/>
  <pageMargins left="0.75" right="0.75" top="1" bottom="1" header="0.5" footer="0.5"/>
  <pageSetup horizontalDpi="600" verticalDpi="600" orientation="portrait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B8" sqref="B8:I8"/>
    </sheetView>
  </sheetViews>
  <sheetFormatPr defaultColWidth="9.140625" defaultRowHeight="12.75"/>
  <cols>
    <col min="1" max="1" width="3.28125" style="1" customWidth="1"/>
    <col min="2" max="4" width="10.00390625" style="1" customWidth="1"/>
    <col min="5" max="7" width="8.8515625" style="1" customWidth="1"/>
    <col min="8" max="8" width="10.28125" style="1" customWidth="1"/>
    <col min="9" max="9" width="11.00390625" style="1" customWidth="1"/>
    <col min="10" max="16384" width="8.8515625" style="1" customWidth="1"/>
  </cols>
  <sheetData>
    <row r="1" spans="1:2" ht="15.75">
      <c r="A1" s="16" t="s">
        <v>0</v>
      </c>
      <c r="B1" s="15"/>
    </row>
    <row r="2" spans="1:2" ht="15.75">
      <c r="A2" s="16" t="s">
        <v>88</v>
      </c>
      <c r="B2" s="15"/>
    </row>
    <row r="3" spans="1:2" ht="15.75">
      <c r="A3" s="16" t="s">
        <v>223</v>
      </c>
      <c r="B3" s="15"/>
    </row>
    <row r="5" spans="1:9" ht="12.75">
      <c r="A5" s="6">
        <v>16</v>
      </c>
      <c r="B5" s="42" t="s">
        <v>187</v>
      </c>
      <c r="C5" s="42"/>
      <c r="D5" s="42"/>
      <c r="E5" s="42"/>
      <c r="F5" s="42"/>
      <c r="G5" s="42"/>
      <c r="H5" s="42"/>
      <c r="I5" s="42"/>
    </row>
    <row r="7" spans="2:9" ht="12.75">
      <c r="B7" s="39" t="s">
        <v>264</v>
      </c>
      <c r="C7" s="39"/>
      <c r="D7" s="39"/>
      <c r="E7" s="39"/>
      <c r="F7" s="39"/>
      <c r="G7" s="39"/>
      <c r="H7" s="39"/>
      <c r="I7" s="39"/>
    </row>
    <row r="8" spans="2:9" ht="12.75">
      <c r="B8" s="39" t="s">
        <v>249</v>
      </c>
      <c r="C8" s="39"/>
      <c r="D8" s="39"/>
      <c r="E8" s="39"/>
      <c r="F8" s="39"/>
      <c r="G8" s="39"/>
      <c r="H8" s="39"/>
      <c r="I8" s="39"/>
    </row>
    <row r="9" spans="2:9" ht="12.75">
      <c r="B9" s="39" t="s">
        <v>250</v>
      </c>
      <c r="C9" s="39"/>
      <c r="D9" s="39"/>
      <c r="E9" s="39"/>
      <c r="F9" s="39"/>
      <c r="G9" s="39"/>
      <c r="H9" s="39"/>
      <c r="I9" s="39"/>
    </row>
    <row r="10" spans="2:9" ht="12.75">
      <c r="B10" s="39" t="s">
        <v>251</v>
      </c>
      <c r="C10" s="39"/>
      <c r="D10" s="39"/>
      <c r="E10" s="39"/>
      <c r="F10" s="39"/>
      <c r="G10" s="39"/>
      <c r="H10" s="39"/>
      <c r="I10" s="39"/>
    </row>
    <row r="11" spans="2:9" ht="12.75">
      <c r="B11" s="39" t="s">
        <v>277</v>
      </c>
      <c r="C11" s="39"/>
      <c r="D11" s="39"/>
      <c r="E11" s="39"/>
      <c r="F11" s="39"/>
      <c r="G11" s="39"/>
      <c r="H11" s="39"/>
      <c r="I11" s="39"/>
    </row>
    <row r="12" spans="2:9" ht="12.75">
      <c r="B12" s="39" t="s">
        <v>335</v>
      </c>
      <c r="C12" s="39"/>
      <c r="D12" s="39"/>
      <c r="E12" s="39"/>
      <c r="F12" s="39"/>
      <c r="G12" s="39"/>
      <c r="H12" s="39"/>
      <c r="I12" s="39"/>
    </row>
    <row r="13" spans="2:9" ht="12.75">
      <c r="B13" s="39" t="s">
        <v>336</v>
      </c>
      <c r="C13" s="39"/>
      <c r="D13" s="39"/>
      <c r="E13" s="39"/>
      <c r="F13" s="39"/>
      <c r="G13" s="39"/>
      <c r="H13" s="39"/>
      <c r="I13" s="39"/>
    </row>
    <row r="14" spans="2:9" ht="12.75">
      <c r="B14" s="39" t="s">
        <v>337</v>
      </c>
      <c r="C14" s="39"/>
      <c r="D14" s="39"/>
      <c r="E14" s="39"/>
      <c r="F14" s="39"/>
      <c r="G14" s="39"/>
      <c r="H14" s="39"/>
      <c r="I14" s="39"/>
    </row>
    <row r="15" spans="2:9" ht="12.75">
      <c r="B15" s="39"/>
      <c r="C15" s="39"/>
      <c r="D15" s="39"/>
      <c r="E15" s="39"/>
      <c r="F15" s="39"/>
      <c r="G15" s="39"/>
      <c r="H15" s="39"/>
      <c r="I15" s="39"/>
    </row>
    <row r="16" spans="2:9" ht="12.75">
      <c r="B16" s="39" t="s">
        <v>301</v>
      </c>
      <c r="C16" s="39"/>
      <c r="D16" s="39"/>
      <c r="E16" s="39"/>
      <c r="F16" s="39"/>
      <c r="G16" s="39"/>
      <c r="H16" s="39"/>
      <c r="I16" s="39"/>
    </row>
    <row r="17" spans="2:9" ht="12.75">
      <c r="B17" s="39" t="s">
        <v>300</v>
      </c>
      <c r="C17" s="39"/>
      <c r="D17" s="39"/>
      <c r="E17" s="39"/>
      <c r="F17" s="39"/>
      <c r="G17" s="39"/>
      <c r="H17" s="39"/>
      <c r="I17" s="39"/>
    </row>
    <row r="18" spans="2:9" ht="12.75">
      <c r="B18" s="39" t="s">
        <v>326</v>
      </c>
      <c r="C18" s="39"/>
      <c r="D18" s="39"/>
      <c r="E18" s="39"/>
      <c r="F18" s="39"/>
      <c r="G18" s="39"/>
      <c r="H18" s="39"/>
      <c r="I18" s="39"/>
    </row>
    <row r="19" spans="2:9" ht="12.75">
      <c r="B19" s="39" t="s">
        <v>320</v>
      </c>
      <c r="C19" s="39"/>
      <c r="D19" s="39"/>
      <c r="E19" s="39"/>
      <c r="F19" s="39"/>
      <c r="G19" s="39"/>
      <c r="H19" s="39"/>
      <c r="I19" s="39"/>
    </row>
    <row r="20" spans="2:9" ht="12.75">
      <c r="B20" s="39" t="s">
        <v>321</v>
      </c>
      <c r="C20" s="39"/>
      <c r="D20" s="39"/>
      <c r="E20" s="39"/>
      <c r="F20" s="39"/>
      <c r="G20" s="39"/>
      <c r="H20" s="39"/>
      <c r="I20" s="39"/>
    </row>
    <row r="21" spans="2:9" ht="12.75">
      <c r="B21" s="39" t="s">
        <v>322</v>
      </c>
      <c r="C21" s="39"/>
      <c r="D21" s="39"/>
      <c r="E21" s="39"/>
      <c r="F21" s="39"/>
      <c r="G21" s="39"/>
      <c r="H21" s="39"/>
      <c r="I21" s="39"/>
    </row>
    <row r="22" spans="2:9" ht="12.75">
      <c r="B22" s="39" t="s">
        <v>323</v>
      </c>
      <c r="C22" s="39"/>
      <c r="D22" s="39"/>
      <c r="E22" s="39"/>
      <c r="F22" s="39"/>
      <c r="G22" s="39"/>
      <c r="H22" s="39"/>
      <c r="I22" s="39"/>
    </row>
    <row r="23" spans="2:9" ht="12.75">
      <c r="B23" s="15"/>
      <c r="C23" s="15"/>
      <c r="D23" s="15"/>
      <c r="E23" s="15"/>
      <c r="F23" s="15"/>
      <c r="G23" s="15"/>
      <c r="H23" s="15"/>
      <c r="I23" s="15"/>
    </row>
    <row r="24" spans="2:9" ht="12.75">
      <c r="B24" s="39" t="s">
        <v>188</v>
      </c>
      <c r="C24" s="39"/>
      <c r="D24" s="39"/>
      <c r="E24" s="39"/>
      <c r="F24" s="39"/>
      <c r="G24" s="39"/>
      <c r="H24" s="39"/>
      <c r="I24" s="39"/>
    </row>
    <row r="25" spans="2:9" ht="12.75">
      <c r="B25" s="39" t="s">
        <v>189</v>
      </c>
      <c r="C25" s="39"/>
      <c r="D25" s="39"/>
      <c r="E25" s="39"/>
      <c r="F25" s="39"/>
      <c r="G25" s="39"/>
      <c r="H25" s="39"/>
      <c r="I25" s="39"/>
    </row>
    <row r="27" spans="1:9" ht="12.75">
      <c r="A27" s="6">
        <v>17</v>
      </c>
      <c r="B27" s="42" t="s">
        <v>191</v>
      </c>
      <c r="C27" s="42"/>
      <c r="D27" s="42"/>
      <c r="E27" s="42"/>
      <c r="F27" s="42"/>
      <c r="G27" s="42"/>
      <c r="H27" s="42"/>
      <c r="I27" s="42"/>
    </row>
    <row r="29" spans="2:9" ht="12.75">
      <c r="B29" s="39" t="s">
        <v>192</v>
      </c>
      <c r="C29" s="39"/>
      <c r="D29" s="39"/>
      <c r="E29" s="39"/>
      <c r="F29" s="39"/>
      <c r="G29" s="39"/>
      <c r="H29" s="39"/>
      <c r="I29" s="39"/>
    </row>
    <row r="31" spans="1:9" ht="12.75">
      <c r="A31" s="6">
        <v>18</v>
      </c>
      <c r="B31" s="42" t="s">
        <v>193</v>
      </c>
      <c r="C31" s="42"/>
      <c r="D31" s="42"/>
      <c r="E31" s="42"/>
      <c r="F31" s="42"/>
      <c r="G31" s="42"/>
      <c r="H31" s="42"/>
      <c r="I31" s="42"/>
    </row>
    <row r="33" spans="2:9" ht="12.75">
      <c r="B33" s="39" t="s">
        <v>265</v>
      </c>
      <c r="C33" s="39"/>
      <c r="D33" s="39"/>
      <c r="E33" s="39"/>
      <c r="F33" s="39"/>
      <c r="G33" s="39"/>
      <c r="H33" s="39"/>
      <c r="I33" s="39"/>
    </row>
    <row r="34" spans="2:9" ht="12.75">
      <c r="B34" s="39" t="s">
        <v>266</v>
      </c>
      <c r="C34" s="39"/>
      <c r="D34" s="39"/>
      <c r="E34" s="39"/>
      <c r="F34" s="39"/>
      <c r="G34" s="39"/>
      <c r="H34" s="39"/>
      <c r="I34" s="39"/>
    </row>
    <row r="36" spans="1:9" ht="12.75">
      <c r="A36" s="6">
        <v>19</v>
      </c>
      <c r="B36" s="42" t="s">
        <v>194</v>
      </c>
      <c r="C36" s="42"/>
      <c r="D36" s="42"/>
      <c r="E36" s="42"/>
      <c r="F36" s="42"/>
      <c r="G36" s="42"/>
      <c r="H36" s="42"/>
      <c r="I36" s="42"/>
    </row>
    <row r="38" spans="2:9" ht="12.75">
      <c r="B38" s="47" t="s">
        <v>195</v>
      </c>
      <c r="C38" s="47"/>
      <c r="D38" s="47"/>
      <c r="E38" s="47"/>
      <c r="F38" s="47"/>
      <c r="G38" s="47"/>
      <c r="H38" s="47"/>
      <c r="I38" s="47"/>
    </row>
    <row r="39" spans="2:9" ht="12.75">
      <c r="B39" s="47" t="s">
        <v>267</v>
      </c>
      <c r="C39" s="47"/>
      <c r="D39" s="47"/>
      <c r="E39" s="47"/>
      <c r="F39" s="47"/>
      <c r="G39" s="47"/>
      <c r="H39" s="47"/>
      <c r="I39" s="47"/>
    </row>
    <row r="40" spans="2:9" ht="12.75">
      <c r="B40" s="47" t="s">
        <v>268</v>
      </c>
      <c r="C40" s="47"/>
      <c r="D40" s="47"/>
      <c r="E40" s="47"/>
      <c r="F40" s="47"/>
      <c r="G40" s="47"/>
      <c r="H40" s="47"/>
      <c r="I40" s="47"/>
    </row>
    <row r="41" spans="2:9" ht="12.75">
      <c r="B41" s="47" t="s">
        <v>269</v>
      </c>
      <c r="C41" s="47"/>
      <c r="D41" s="47"/>
      <c r="E41" s="47"/>
      <c r="F41" s="47"/>
      <c r="G41" s="47"/>
      <c r="H41" s="47"/>
      <c r="I41" s="47"/>
    </row>
    <row r="42" spans="2:9" ht="12.75">
      <c r="B42" s="47" t="s">
        <v>270</v>
      </c>
      <c r="C42" s="47"/>
      <c r="D42" s="47"/>
      <c r="E42" s="47"/>
      <c r="F42" s="47"/>
      <c r="G42" s="47"/>
      <c r="H42" s="47"/>
      <c r="I42" s="47"/>
    </row>
    <row r="43" spans="2:9" ht="12.75">
      <c r="B43" s="47" t="s">
        <v>271</v>
      </c>
      <c r="C43" s="47"/>
      <c r="D43" s="47"/>
      <c r="E43" s="47"/>
      <c r="F43" s="47"/>
      <c r="G43" s="47"/>
      <c r="H43" s="47"/>
      <c r="I43" s="47"/>
    </row>
    <row r="44" spans="2:9" ht="12.75">
      <c r="B44" s="47" t="s">
        <v>272</v>
      </c>
      <c r="C44" s="47"/>
      <c r="D44" s="47"/>
      <c r="E44" s="47"/>
      <c r="F44" s="47"/>
      <c r="G44" s="47"/>
      <c r="H44" s="47"/>
      <c r="I44" s="47"/>
    </row>
    <row r="46" spans="1:9" ht="12.75">
      <c r="A46" s="6">
        <v>20</v>
      </c>
      <c r="B46" s="42" t="s">
        <v>196</v>
      </c>
      <c r="C46" s="42"/>
      <c r="D46" s="42"/>
      <c r="E46" s="42"/>
      <c r="F46" s="42"/>
      <c r="G46" s="42"/>
      <c r="H46" s="42"/>
      <c r="I46" s="42"/>
    </row>
    <row r="48" spans="2:9" ht="12.75">
      <c r="B48" s="39" t="s">
        <v>203</v>
      </c>
      <c r="C48" s="39"/>
      <c r="D48" s="39"/>
      <c r="E48" s="39"/>
      <c r="F48" s="39"/>
      <c r="G48" s="39"/>
      <c r="H48" s="39"/>
      <c r="I48" s="39"/>
    </row>
    <row r="49" spans="2:9" ht="12.75">
      <c r="B49" s="39" t="s">
        <v>252</v>
      </c>
      <c r="C49" s="39"/>
      <c r="D49" s="39"/>
      <c r="E49" s="39"/>
      <c r="F49" s="39"/>
      <c r="G49" s="39"/>
      <c r="H49" s="39"/>
      <c r="I49" s="39"/>
    </row>
    <row r="50" spans="2:9" ht="12.75">
      <c r="B50" s="39" t="s">
        <v>311</v>
      </c>
      <c r="C50" s="39"/>
      <c r="D50" s="39"/>
      <c r="E50" s="39"/>
      <c r="F50" s="39"/>
      <c r="G50" s="39"/>
      <c r="H50" s="39"/>
      <c r="I50" s="39"/>
    </row>
    <row r="51" spans="2:9" ht="12.75">
      <c r="B51" s="39" t="s">
        <v>253</v>
      </c>
      <c r="C51" s="39"/>
      <c r="D51" s="39"/>
      <c r="E51" s="39"/>
      <c r="F51" s="39"/>
      <c r="G51" s="39"/>
      <c r="H51" s="39"/>
      <c r="I51" s="39"/>
    </row>
    <row r="52" spans="2:9" ht="12.75">
      <c r="B52" s="39" t="s">
        <v>254</v>
      </c>
      <c r="C52" s="39"/>
      <c r="D52" s="39"/>
      <c r="E52" s="39"/>
      <c r="F52" s="39"/>
      <c r="G52" s="39"/>
      <c r="H52" s="39"/>
      <c r="I52" s="39"/>
    </row>
    <row r="53" spans="2:9" ht="12.75">
      <c r="B53" s="39"/>
      <c r="C53" s="39"/>
      <c r="D53" s="39"/>
      <c r="E53" s="39"/>
      <c r="F53" s="39"/>
      <c r="G53" s="39"/>
      <c r="H53" s="39"/>
      <c r="I53" s="39"/>
    </row>
    <row r="54" spans="2:9" ht="12.75">
      <c r="B54" s="39" t="s">
        <v>204</v>
      </c>
      <c r="C54" s="39"/>
      <c r="D54" s="39"/>
      <c r="E54" s="39"/>
      <c r="F54" s="39"/>
      <c r="G54" s="39"/>
      <c r="H54" s="39"/>
      <c r="I54" s="39"/>
    </row>
    <row r="55" spans="2:9" ht="12.75">
      <c r="B55" s="39" t="s">
        <v>205</v>
      </c>
      <c r="C55" s="39"/>
      <c r="D55" s="39"/>
      <c r="E55" s="39"/>
      <c r="F55" s="39"/>
      <c r="G55" s="39"/>
      <c r="H55" s="39"/>
      <c r="I55" s="39"/>
    </row>
    <row r="56" spans="2:9" ht="12.75">
      <c r="B56" s="39" t="s">
        <v>312</v>
      </c>
      <c r="C56" s="39"/>
      <c r="D56" s="39"/>
      <c r="E56" s="39"/>
      <c r="F56" s="39"/>
      <c r="G56" s="39"/>
      <c r="H56" s="39"/>
      <c r="I56" s="39"/>
    </row>
    <row r="57" spans="2:9" ht="12.75">
      <c r="B57" s="39" t="s">
        <v>318</v>
      </c>
      <c r="C57" s="39"/>
      <c r="D57" s="39"/>
      <c r="E57" s="39"/>
      <c r="F57" s="39"/>
      <c r="G57" s="39"/>
      <c r="H57" s="39"/>
      <c r="I57" s="39"/>
    </row>
    <row r="58" spans="2:9" ht="12.75">
      <c r="B58" s="39" t="s">
        <v>255</v>
      </c>
      <c r="C58" s="39"/>
      <c r="D58" s="39"/>
      <c r="E58" s="39"/>
      <c r="F58" s="39"/>
      <c r="G58" s="39"/>
      <c r="H58" s="39"/>
      <c r="I58" s="39"/>
    </row>
    <row r="74" spans="2:9" ht="12.75">
      <c r="B74" s="39"/>
      <c r="C74" s="39"/>
      <c r="D74" s="39"/>
      <c r="E74" s="39"/>
      <c r="F74" s="39"/>
      <c r="G74" s="39"/>
      <c r="H74" s="39"/>
      <c r="I74" s="39"/>
    </row>
  </sheetData>
  <mergeCells count="45">
    <mergeCell ref="B19:I19"/>
    <mergeCell ref="B21:I21"/>
    <mergeCell ref="B22:I22"/>
    <mergeCell ref="B20:I20"/>
    <mergeCell ref="B12:I12"/>
    <mergeCell ref="B16:I16"/>
    <mergeCell ref="B17:I17"/>
    <mergeCell ref="B18:I18"/>
    <mergeCell ref="B14:I14"/>
    <mergeCell ref="B5:I5"/>
    <mergeCell ref="B7:I7"/>
    <mergeCell ref="B24:I24"/>
    <mergeCell ref="B25:I25"/>
    <mergeCell ref="B8:I8"/>
    <mergeCell ref="B9:I9"/>
    <mergeCell ref="B10:I10"/>
    <mergeCell ref="B11:I11"/>
    <mergeCell ref="B15:I15"/>
    <mergeCell ref="B13:I13"/>
    <mergeCell ref="B74:I74"/>
    <mergeCell ref="B53:I53"/>
    <mergeCell ref="B54:I54"/>
    <mergeCell ref="B55:I55"/>
    <mergeCell ref="B56:I56"/>
    <mergeCell ref="B57:I57"/>
    <mergeCell ref="B58:I58"/>
    <mergeCell ref="B51:I51"/>
    <mergeCell ref="B52:I52"/>
    <mergeCell ref="B46:I46"/>
    <mergeCell ref="B48:I48"/>
    <mergeCell ref="B49:I49"/>
    <mergeCell ref="B50:I50"/>
    <mergeCell ref="B44:I44"/>
    <mergeCell ref="B34:I34"/>
    <mergeCell ref="B36:I36"/>
    <mergeCell ref="B38:I38"/>
    <mergeCell ref="B39:I39"/>
    <mergeCell ref="B40:I40"/>
    <mergeCell ref="B41:I41"/>
    <mergeCell ref="B42:I42"/>
    <mergeCell ref="B43:I43"/>
    <mergeCell ref="B27:I27"/>
    <mergeCell ref="B29:I29"/>
    <mergeCell ref="B31:I31"/>
    <mergeCell ref="B33:I33"/>
  </mergeCells>
  <printOptions/>
  <pageMargins left="0.75" right="0.75" top="1" bottom="1" header="0.5" footer="0.5"/>
  <pageSetup horizontalDpi="600" verticalDpi="600" orientation="portrait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35">
      <selection activeCell="B43" sqref="B43:I43"/>
    </sheetView>
  </sheetViews>
  <sheetFormatPr defaultColWidth="9.140625" defaultRowHeight="12.75"/>
  <cols>
    <col min="1" max="1" width="3.28125" style="0" customWidth="1"/>
    <col min="2" max="8" width="10.00390625" style="0" customWidth="1"/>
    <col min="9" max="9" width="10.28125" style="0" customWidth="1"/>
  </cols>
  <sheetData>
    <row r="1" ht="15.75">
      <c r="A1" s="16" t="s">
        <v>0</v>
      </c>
    </row>
    <row r="2" ht="15.75">
      <c r="A2" s="16" t="s">
        <v>88</v>
      </c>
    </row>
    <row r="3" ht="15.75">
      <c r="A3" s="16" t="s">
        <v>223</v>
      </c>
    </row>
    <row r="5" spans="1:9" ht="12.75">
      <c r="A5" s="6">
        <v>21</v>
      </c>
      <c r="B5" s="42" t="s">
        <v>197</v>
      </c>
      <c r="C5" s="42"/>
      <c r="D5" s="42"/>
      <c r="E5" s="42"/>
      <c r="F5" s="42"/>
      <c r="G5" s="42"/>
      <c r="H5" s="42"/>
      <c r="I5" s="42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2.75">
      <c r="A7" s="1"/>
      <c r="B7" s="39" t="s">
        <v>273</v>
      </c>
      <c r="C7" s="39"/>
      <c r="D7" s="39"/>
      <c r="E7" s="39"/>
      <c r="F7" s="39"/>
      <c r="G7" s="39"/>
      <c r="H7" s="39"/>
      <c r="I7" s="39"/>
    </row>
    <row r="8" spans="1:9" ht="12.75">
      <c r="A8" s="1"/>
      <c r="B8" s="39" t="s">
        <v>274</v>
      </c>
      <c r="C8" s="39"/>
      <c r="D8" s="39"/>
      <c r="E8" s="39"/>
      <c r="F8" s="39"/>
      <c r="G8" s="39"/>
      <c r="H8" s="39"/>
      <c r="I8" s="39"/>
    </row>
    <row r="9" spans="1:9" ht="12.75">
      <c r="A9" s="1"/>
      <c r="B9" s="39" t="s">
        <v>313</v>
      </c>
      <c r="C9" s="39"/>
      <c r="D9" s="39"/>
      <c r="E9" s="39"/>
      <c r="F9" s="39"/>
      <c r="G9" s="39"/>
      <c r="H9" s="39"/>
      <c r="I9" s="39"/>
    </row>
    <row r="10" spans="1:9" ht="12.75">
      <c r="A10" s="1"/>
      <c r="B10" s="39" t="s">
        <v>314</v>
      </c>
      <c r="C10" s="39"/>
      <c r="D10" s="39"/>
      <c r="E10" s="39"/>
      <c r="F10" s="39"/>
      <c r="G10" s="39"/>
      <c r="H10" s="39"/>
      <c r="I10" s="39"/>
    </row>
    <row r="11" spans="1:9" ht="12.75">
      <c r="A11" s="1"/>
      <c r="B11" s="39"/>
      <c r="C11" s="39"/>
      <c r="D11" s="39"/>
      <c r="E11" s="39"/>
      <c r="F11" s="39"/>
      <c r="G11" s="39"/>
      <c r="H11" s="39"/>
      <c r="I11" s="39"/>
    </row>
    <row r="12" spans="1:9" ht="12.75">
      <c r="A12" s="1"/>
      <c r="B12" s="39" t="s">
        <v>256</v>
      </c>
      <c r="C12" s="39"/>
      <c r="D12" s="39"/>
      <c r="E12" s="39"/>
      <c r="F12" s="39"/>
      <c r="G12" s="39"/>
      <c r="H12" s="39"/>
      <c r="I12" s="39"/>
    </row>
    <row r="13" spans="1:9" ht="12.75">
      <c r="A13" s="1"/>
      <c r="B13" s="39" t="s">
        <v>257</v>
      </c>
      <c r="C13" s="39"/>
      <c r="D13" s="39"/>
      <c r="E13" s="39"/>
      <c r="F13" s="39"/>
      <c r="G13" s="39"/>
      <c r="H13" s="39"/>
      <c r="I13" s="39"/>
    </row>
    <row r="14" spans="1:9" ht="12.75">
      <c r="A14" s="1"/>
      <c r="B14" s="39" t="s">
        <v>278</v>
      </c>
      <c r="C14" s="39"/>
      <c r="D14" s="39"/>
      <c r="E14" s="39"/>
      <c r="F14" s="39"/>
      <c r="G14" s="39"/>
      <c r="H14" s="39"/>
      <c r="I14" s="39"/>
    </row>
    <row r="15" spans="1:9" ht="12.75">
      <c r="A15" s="1"/>
      <c r="B15" s="39" t="s">
        <v>258</v>
      </c>
      <c r="C15" s="39"/>
      <c r="D15" s="39"/>
      <c r="E15" s="39"/>
      <c r="F15" s="39"/>
      <c r="G15" s="39"/>
      <c r="H15" s="39"/>
      <c r="I15" s="39"/>
    </row>
    <row r="16" spans="1:9" ht="12.75">
      <c r="A16" s="1"/>
      <c r="B16" s="39" t="s">
        <v>259</v>
      </c>
      <c r="C16" s="39"/>
      <c r="D16" s="39"/>
      <c r="E16" s="39"/>
      <c r="F16" s="39"/>
      <c r="G16" s="39"/>
      <c r="H16" s="39"/>
      <c r="I16" s="39"/>
    </row>
    <row r="17" spans="1:9" ht="12.75">
      <c r="A17" s="1"/>
      <c r="B17" s="15"/>
      <c r="C17" s="15"/>
      <c r="D17" s="15"/>
      <c r="E17" s="15"/>
      <c r="F17" s="15"/>
      <c r="G17" s="15"/>
      <c r="H17" s="15"/>
      <c r="I17" s="15"/>
    </row>
    <row r="18" spans="1:9" ht="12.75">
      <c r="A18" s="1"/>
      <c r="B18" s="39" t="s">
        <v>260</v>
      </c>
      <c r="C18" s="39"/>
      <c r="D18" s="39"/>
      <c r="E18" s="39"/>
      <c r="F18" s="39"/>
      <c r="G18" s="39"/>
      <c r="H18" s="39"/>
      <c r="I18" s="39"/>
    </row>
    <row r="19" spans="1:9" ht="12.75">
      <c r="A19" s="1"/>
      <c r="B19" s="39" t="s">
        <v>261</v>
      </c>
      <c r="C19" s="39"/>
      <c r="D19" s="39"/>
      <c r="E19" s="39"/>
      <c r="F19" s="39"/>
      <c r="G19" s="39"/>
      <c r="H19" s="39"/>
      <c r="I19" s="39"/>
    </row>
    <row r="20" spans="1:9" ht="12.75">
      <c r="A20" s="1"/>
      <c r="B20" s="39" t="s">
        <v>279</v>
      </c>
      <c r="C20" s="39"/>
      <c r="D20" s="39"/>
      <c r="E20" s="39"/>
      <c r="F20" s="39"/>
      <c r="G20" s="39"/>
      <c r="H20" s="39"/>
      <c r="I20" s="39"/>
    </row>
    <row r="21" spans="1:9" ht="12.75">
      <c r="A21" s="1"/>
      <c r="B21" s="39" t="s">
        <v>275</v>
      </c>
      <c r="C21" s="39"/>
      <c r="D21" s="39"/>
      <c r="E21" s="39"/>
      <c r="F21" s="39"/>
      <c r="G21" s="39"/>
      <c r="H21" s="39"/>
      <c r="I21" s="39"/>
    </row>
    <row r="22" spans="1:9" ht="12.75">
      <c r="A22" s="1"/>
      <c r="B22" s="39"/>
      <c r="C22" s="39"/>
      <c r="D22" s="39"/>
      <c r="E22" s="39"/>
      <c r="F22" s="39"/>
      <c r="G22" s="39"/>
      <c r="H22" s="39"/>
      <c r="I22" s="39"/>
    </row>
    <row r="23" spans="1:9" ht="12.75">
      <c r="A23" s="6">
        <v>22</v>
      </c>
      <c r="B23" s="42" t="s">
        <v>206</v>
      </c>
      <c r="C23" s="42"/>
      <c r="D23" s="42"/>
      <c r="E23" s="42"/>
      <c r="F23" s="42"/>
      <c r="G23" s="42"/>
      <c r="H23" s="42"/>
      <c r="I23" s="42"/>
    </row>
    <row r="25" spans="2:9" ht="12.75">
      <c r="B25" s="39" t="s">
        <v>315</v>
      </c>
      <c r="C25" s="39"/>
      <c r="D25" s="39"/>
      <c r="E25" s="39"/>
      <c r="F25" s="39"/>
      <c r="G25" s="39"/>
      <c r="H25" s="39"/>
      <c r="I25" s="39"/>
    </row>
    <row r="26" spans="2:9" ht="12.75">
      <c r="B26" s="39" t="s">
        <v>316</v>
      </c>
      <c r="C26" s="39"/>
      <c r="D26" s="39"/>
      <c r="E26" s="39"/>
      <c r="F26" s="39"/>
      <c r="G26" s="39"/>
      <c r="H26" s="39"/>
      <c r="I26" s="39"/>
    </row>
    <row r="27" spans="2:9" ht="12.75">
      <c r="B27" s="39"/>
      <c r="C27" s="39"/>
      <c r="D27" s="39"/>
      <c r="E27" s="39"/>
      <c r="F27" s="39"/>
      <c r="G27" s="39"/>
      <c r="H27" s="39"/>
      <c r="I27" s="39"/>
    </row>
    <row r="28" spans="1:9" ht="12.75">
      <c r="A28" s="6">
        <v>23</v>
      </c>
      <c r="B28" s="42" t="s">
        <v>207</v>
      </c>
      <c r="C28" s="42"/>
      <c r="D28" s="42"/>
      <c r="E28" s="42"/>
      <c r="F28" s="42"/>
      <c r="G28" s="42"/>
      <c r="H28" s="42"/>
      <c r="I28" s="42"/>
    </row>
    <row r="30" spans="2:9" ht="12.75">
      <c r="B30" s="39" t="s">
        <v>208</v>
      </c>
      <c r="C30" s="39"/>
      <c r="D30" s="39"/>
      <c r="E30" s="39"/>
      <c r="F30" s="39"/>
      <c r="G30" s="39"/>
      <c r="H30" s="39"/>
      <c r="I30" s="39"/>
    </row>
    <row r="32" spans="1:9" ht="12.75">
      <c r="A32" s="6">
        <v>24</v>
      </c>
      <c r="B32" s="42" t="s">
        <v>209</v>
      </c>
      <c r="C32" s="42"/>
      <c r="D32" s="42"/>
      <c r="E32" s="42"/>
      <c r="F32" s="42"/>
      <c r="G32" s="42"/>
      <c r="H32" s="42"/>
      <c r="I32" s="42"/>
    </row>
    <row r="34" spans="2:9" ht="12.75">
      <c r="B34" s="39" t="s">
        <v>210</v>
      </c>
      <c r="C34" s="39"/>
      <c r="D34" s="39"/>
      <c r="E34" s="39"/>
      <c r="F34" s="39"/>
      <c r="G34" s="39"/>
      <c r="H34" s="39"/>
      <c r="I34" s="39"/>
    </row>
    <row r="35" spans="2:9" ht="12.75">
      <c r="B35" s="39" t="s">
        <v>211</v>
      </c>
      <c r="C35" s="39"/>
      <c r="D35" s="39"/>
      <c r="E35" s="39"/>
      <c r="F35" s="39"/>
      <c r="G35" s="39"/>
      <c r="H35" s="39"/>
      <c r="I35" s="39"/>
    </row>
    <row r="36" spans="2:9" ht="12.75">
      <c r="B36" s="39" t="s">
        <v>212</v>
      </c>
      <c r="C36" s="39"/>
      <c r="D36" s="39"/>
      <c r="E36" s="39"/>
      <c r="F36" s="39"/>
      <c r="G36" s="39"/>
      <c r="H36" s="39"/>
      <c r="I36" s="39"/>
    </row>
    <row r="37" spans="2:9" ht="12.75">
      <c r="B37" s="15"/>
      <c r="C37" s="15"/>
      <c r="D37" s="15"/>
      <c r="E37" s="15"/>
      <c r="F37" s="15"/>
      <c r="G37" s="15"/>
      <c r="H37" s="15"/>
      <c r="I37" s="15"/>
    </row>
    <row r="38" spans="1:9" ht="12.75">
      <c r="A38" s="6">
        <v>25</v>
      </c>
      <c r="B38" s="42" t="s">
        <v>317</v>
      </c>
      <c r="C38" s="42"/>
      <c r="D38" s="42"/>
      <c r="E38" s="42"/>
      <c r="F38" s="42"/>
      <c r="G38" s="42"/>
      <c r="H38" s="42"/>
      <c r="I38" s="42"/>
    </row>
    <row r="40" spans="2:9" ht="12.75">
      <c r="B40" s="39" t="s">
        <v>324</v>
      </c>
      <c r="C40" s="39"/>
      <c r="D40" s="39"/>
      <c r="E40" s="39"/>
      <c r="F40" s="39"/>
      <c r="G40" s="39"/>
      <c r="H40" s="39"/>
      <c r="I40" s="39"/>
    </row>
    <row r="41" spans="2:9" ht="12.75">
      <c r="B41" s="39" t="s">
        <v>325</v>
      </c>
      <c r="C41" s="39"/>
      <c r="D41" s="39"/>
      <c r="E41" s="39"/>
      <c r="F41" s="39"/>
      <c r="G41" s="39"/>
      <c r="H41" s="39"/>
      <c r="I41" s="39"/>
    </row>
    <row r="42" spans="2:9" ht="12.75">
      <c r="B42" s="39" t="s">
        <v>330</v>
      </c>
      <c r="C42" s="39"/>
      <c r="D42" s="39"/>
      <c r="E42" s="39"/>
      <c r="F42" s="39"/>
      <c r="G42" s="39"/>
      <c r="H42" s="39"/>
      <c r="I42" s="39"/>
    </row>
    <row r="43" spans="2:9" ht="12.75">
      <c r="B43" s="39" t="s">
        <v>331</v>
      </c>
      <c r="C43" s="39"/>
      <c r="D43" s="39"/>
      <c r="E43" s="39"/>
      <c r="F43" s="39"/>
      <c r="G43" s="39"/>
      <c r="H43" s="39"/>
      <c r="I43" s="39"/>
    </row>
    <row r="44" spans="2:9" ht="12.75">
      <c r="B44" s="39" t="s">
        <v>332</v>
      </c>
      <c r="C44" s="39"/>
      <c r="D44" s="39"/>
      <c r="E44" s="39"/>
      <c r="F44" s="39"/>
      <c r="G44" s="39"/>
      <c r="H44" s="39"/>
      <c r="I44" s="39"/>
    </row>
    <row r="45" spans="2:9" ht="12.75">
      <c r="B45" s="39" t="s">
        <v>333</v>
      </c>
      <c r="C45" s="39"/>
      <c r="D45" s="39"/>
      <c r="E45" s="39"/>
      <c r="F45" s="39"/>
      <c r="G45" s="39"/>
      <c r="H45" s="39"/>
      <c r="I45" s="39"/>
    </row>
    <row r="46" spans="2:9" ht="12.75">
      <c r="B46" s="39" t="s">
        <v>334</v>
      </c>
      <c r="C46" s="39"/>
      <c r="D46" s="39"/>
      <c r="E46" s="39"/>
      <c r="F46" s="39"/>
      <c r="G46" s="39"/>
      <c r="H46" s="39"/>
      <c r="I46" s="39"/>
    </row>
    <row r="47" spans="2:9" ht="12.75">
      <c r="B47" s="39"/>
      <c r="C47" s="39"/>
      <c r="D47" s="39"/>
      <c r="E47" s="39"/>
      <c r="F47" s="39"/>
      <c r="G47" s="39"/>
      <c r="H47" s="39"/>
      <c r="I47" s="39"/>
    </row>
    <row r="48" spans="2:9" ht="12.75">
      <c r="B48" s="15"/>
      <c r="C48" s="15"/>
      <c r="D48" s="15"/>
      <c r="E48" s="15"/>
      <c r="F48" s="15"/>
      <c r="G48" s="15"/>
      <c r="H48" s="15"/>
      <c r="I48" s="15"/>
    </row>
    <row r="49" spans="1:9" ht="12.75">
      <c r="A49" s="42" t="s">
        <v>218</v>
      </c>
      <c r="B49" s="42"/>
      <c r="C49" s="42"/>
      <c r="D49" s="42"/>
      <c r="E49" s="42"/>
      <c r="F49" s="42"/>
      <c r="G49" s="42"/>
      <c r="H49" s="42"/>
      <c r="I49" s="42"/>
    </row>
    <row r="54" spans="1:9" ht="12.75">
      <c r="A54" s="42" t="s">
        <v>219</v>
      </c>
      <c r="B54" s="42"/>
      <c r="C54" s="42"/>
      <c r="D54" s="42"/>
      <c r="E54" s="42"/>
      <c r="F54" s="42"/>
      <c r="G54" s="42"/>
      <c r="H54" s="42"/>
      <c r="I54" s="42"/>
    </row>
    <row r="55" spans="1:9" ht="12.75">
      <c r="A55" s="42" t="s">
        <v>220</v>
      </c>
      <c r="B55" s="42"/>
      <c r="C55" s="42"/>
      <c r="D55" s="42"/>
      <c r="E55" s="42"/>
      <c r="F55" s="42"/>
      <c r="G55" s="42"/>
      <c r="H55" s="42"/>
      <c r="I55" s="42"/>
    </row>
    <row r="56" spans="1:9" ht="12.75">
      <c r="A56" s="42" t="s">
        <v>221</v>
      </c>
      <c r="B56" s="42"/>
      <c r="C56" s="42"/>
      <c r="D56" s="42"/>
      <c r="E56" s="42"/>
      <c r="F56" s="42"/>
      <c r="G56" s="42"/>
      <c r="H56" s="42"/>
      <c r="I56" s="42"/>
    </row>
    <row r="57" spans="1:9" ht="12.75">
      <c r="A57" s="42"/>
      <c r="B57" s="42"/>
      <c r="C57" s="42"/>
      <c r="D57" s="42"/>
      <c r="E57" s="42"/>
      <c r="F57" s="42"/>
      <c r="G57" s="42"/>
      <c r="H57" s="42"/>
      <c r="I57" s="42"/>
    </row>
    <row r="58" spans="1:9" ht="12.75">
      <c r="A58" s="42" t="s">
        <v>262</v>
      </c>
      <c r="B58" s="42"/>
      <c r="C58" s="42"/>
      <c r="D58" s="42"/>
      <c r="E58" s="42"/>
      <c r="F58" s="42"/>
      <c r="G58" s="42"/>
      <c r="H58" s="42"/>
      <c r="I58" s="42"/>
    </row>
  </sheetData>
  <mergeCells count="41">
    <mergeCell ref="B47:I47"/>
    <mergeCell ref="B43:I43"/>
    <mergeCell ref="A57:I57"/>
    <mergeCell ref="A54:I54"/>
    <mergeCell ref="B45:I45"/>
    <mergeCell ref="B46:I46"/>
    <mergeCell ref="A58:I58"/>
    <mergeCell ref="B36:I36"/>
    <mergeCell ref="A49:I49"/>
    <mergeCell ref="A55:I55"/>
    <mergeCell ref="A56:I56"/>
    <mergeCell ref="B38:I38"/>
    <mergeCell ref="B40:I40"/>
    <mergeCell ref="B41:I41"/>
    <mergeCell ref="B42:I42"/>
    <mergeCell ref="B44:I44"/>
    <mergeCell ref="B30:I30"/>
    <mergeCell ref="B32:I32"/>
    <mergeCell ref="B34:I34"/>
    <mergeCell ref="B35:I35"/>
    <mergeCell ref="B25:I25"/>
    <mergeCell ref="B26:I26"/>
    <mergeCell ref="B27:I27"/>
    <mergeCell ref="B28:I28"/>
    <mergeCell ref="B5:I5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8:I18"/>
    <mergeCell ref="B23:I23"/>
    <mergeCell ref="B19:I19"/>
    <mergeCell ref="B20:I20"/>
    <mergeCell ref="B21:I21"/>
    <mergeCell ref="B22:I22"/>
  </mergeCells>
  <printOptions/>
  <pageMargins left="0.75" right="0.75" top="1" bottom="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A12" sqref="A12"/>
    </sheetView>
  </sheetViews>
  <sheetFormatPr defaultColWidth="9.140625" defaultRowHeight="12.75"/>
  <cols>
    <col min="1" max="1" width="32.2812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6" t="s">
        <v>0</v>
      </c>
    </row>
    <row r="2" ht="15.75">
      <c r="A2" s="16" t="s">
        <v>224</v>
      </c>
    </row>
    <row r="3" ht="15.75">
      <c r="A3" s="16"/>
    </row>
    <row r="6" spans="5:7" ht="12.75">
      <c r="E6" s="2" t="s">
        <v>19</v>
      </c>
      <c r="G6" s="3" t="s">
        <v>19</v>
      </c>
    </row>
    <row r="7" spans="5:7" ht="12.75">
      <c r="E7" s="4" t="s">
        <v>21</v>
      </c>
      <c r="G7" s="5" t="s">
        <v>22</v>
      </c>
    </row>
    <row r="8" spans="3:7" ht="12.75">
      <c r="C8" s="3" t="s">
        <v>18</v>
      </c>
      <c r="E8" s="2">
        <v>2002</v>
      </c>
      <c r="G8" s="3">
        <v>2001</v>
      </c>
    </row>
    <row r="9" spans="3:7" ht="12.75">
      <c r="C9" s="3"/>
      <c r="E9" s="2" t="s">
        <v>2</v>
      </c>
      <c r="G9" s="3" t="s">
        <v>2</v>
      </c>
    </row>
    <row r="10" spans="3:7" ht="12.75">
      <c r="C10" s="3"/>
      <c r="E10" s="8"/>
      <c r="F10" s="9"/>
      <c r="G10" s="9"/>
    </row>
    <row r="11" spans="1:7" ht="12.75">
      <c r="A11" s="1" t="s">
        <v>23</v>
      </c>
      <c r="C11" s="3"/>
      <c r="E11" s="8"/>
      <c r="F11" s="9"/>
      <c r="G11" s="9"/>
    </row>
    <row r="12" spans="1:7" ht="12.75">
      <c r="A12" s="1" t="s">
        <v>303</v>
      </c>
      <c r="C12" s="3" t="s">
        <v>215</v>
      </c>
      <c r="E12" s="8">
        <v>97067</v>
      </c>
      <c r="F12" s="9"/>
      <c r="G12" s="9">
        <v>90905</v>
      </c>
    </row>
    <row r="13" spans="1:7" ht="12.75">
      <c r="A13" s="1" t="s">
        <v>24</v>
      </c>
      <c r="C13" s="3"/>
      <c r="E13" s="8">
        <v>157283</v>
      </c>
      <c r="F13" s="9"/>
      <c r="G13" s="9">
        <v>167654</v>
      </c>
    </row>
    <row r="14" spans="3:7" ht="12.75">
      <c r="C14" s="3"/>
      <c r="E14" s="8"/>
      <c r="F14" s="9"/>
      <c r="G14" s="9"/>
    </row>
    <row r="15" spans="1:7" ht="12.75">
      <c r="A15" s="1" t="s">
        <v>25</v>
      </c>
      <c r="C15" s="3"/>
      <c r="E15" s="8"/>
      <c r="F15" s="9"/>
      <c r="G15" s="9"/>
    </row>
    <row r="16" spans="1:7" ht="12.75">
      <c r="A16" s="1" t="s">
        <v>26</v>
      </c>
      <c r="C16" s="3"/>
      <c r="E16" s="18">
        <v>314900</v>
      </c>
      <c r="F16" s="9"/>
      <c r="G16" s="20">
        <v>418152</v>
      </c>
    </row>
    <row r="17" spans="1:7" ht="12.75">
      <c r="A17" s="1" t="s">
        <v>27</v>
      </c>
      <c r="C17" s="3"/>
      <c r="E17" s="25">
        <f>78138+92</f>
        <v>78230</v>
      </c>
      <c r="F17" s="9"/>
      <c r="G17" s="22">
        <f>79300+1022</f>
        <v>80322</v>
      </c>
    </row>
    <row r="18" spans="1:7" ht="12.75">
      <c r="A18" s="1" t="s">
        <v>90</v>
      </c>
      <c r="C18" s="3">
        <v>10</v>
      </c>
      <c r="E18" s="25">
        <v>1839</v>
      </c>
      <c r="F18" s="9"/>
      <c r="G18" s="22">
        <v>0</v>
      </c>
    </row>
    <row r="19" spans="1:7" ht="12.75">
      <c r="A19" s="1" t="s">
        <v>28</v>
      </c>
      <c r="C19" s="3"/>
      <c r="E19" s="25">
        <v>113561</v>
      </c>
      <c r="F19" s="9"/>
      <c r="G19" s="22">
        <f>5000+6420</f>
        <v>11420</v>
      </c>
    </row>
    <row r="20" spans="3:7" ht="12.75">
      <c r="C20" s="3"/>
      <c r="E20" s="26">
        <f>SUM(E16:E19)</f>
        <v>508530</v>
      </c>
      <c r="F20" s="9"/>
      <c r="G20" s="23">
        <f>SUM(G16:G19)</f>
        <v>509894</v>
      </c>
    </row>
    <row r="21" spans="3:7" ht="12.75">
      <c r="C21" s="3"/>
      <c r="E21" s="8"/>
      <c r="F21" s="9"/>
      <c r="G21" s="9"/>
    </row>
    <row r="22" spans="1:7" ht="12.75">
      <c r="A22" s="1" t="s">
        <v>29</v>
      </c>
      <c r="C22" s="3"/>
      <c r="E22" s="8"/>
      <c r="F22" s="9"/>
      <c r="G22" s="9"/>
    </row>
    <row r="23" spans="1:7" ht="12.75">
      <c r="A23" s="1" t="s">
        <v>31</v>
      </c>
      <c r="C23" s="3"/>
      <c r="E23" s="18">
        <v>-23697</v>
      </c>
      <c r="F23" s="9"/>
      <c r="G23" s="20">
        <v>-15503</v>
      </c>
    </row>
    <row r="24" spans="1:7" ht="12.75">
      <c r="A24" s="1" t="s">
        <v>30</v>
      </c>
      <c r="C24" s="3"/>
      <c r="E24" s="25">
        <v>-93351</v>
      </c>
      <c r="F24" s="9"/>
      <c r="G24" s="22">
        <f>-127527-34</f>
        <v>-127561</v>
      </c>
    </row>
    <row r="25" spans="1:7" ht="12.75">
      <c r="A25" s="1" t="s">
        <v>32</v>
      </c>
      <c r="C25" s="3"/>
      <c r="E25" s="25">
        <v>-15104</v>
      </c>
      <c r="F25" s="9"/>
      <c r="G25" s="22">
        <v>-32553</v>
      </c>
    </row>
    <row r="26" spans="3:7" ht="12.75">
      <c r="C26" s="3"/>
      <c r="E26" s="26">
        <f>SUM(E23:E25)</f>
        <v>-132152</v>
      </c>
      <c r="F26" s="9"/>
      <c r="G26" s="23">
        <f>SUM(G23:G25)</f>
        <v>-175617</v>
      </c>
    </row>
    <row r="27" spans="3:7" ht="12.75">
      <c r="C27" s="3"/>
      <c r="E27" s="8"/>
      <c r="F27" s="9"/>
      <c r="G27" s="9"/>
    </row>
    <row r="28" spans="1:7" ht="12.75">
      <c r="A28" s="1" t="s">
        <v>33</v>
      </c>
      <c r="C28" s="3"/>
      <c r="E28" s="8">
        <f>+E20+E26</f>
        <v>376378</v>
      </c>
      <c r="F28" s="9"/>
      <c r="G28" s="9">
        <f>+G20+G26</f>
        <v>334277</v>
      </c>
    </row>
    <row r="29" spans="1:7" ht="12.75">
      <c r="A29" s="1" t="s">
        <v>34</v>
      </c>
      <c r="C29" s="3"/>
      <c r="E29" s="8"/>
      <c r="F29" s="9"/>
      <c r="G29" s="9"/>
    </row>
    <row r="30" spans="1:7" ht="12.75">
      <c r="A30" s="1" t="s">
        <v>35</v>
      </c>
      <c r="C30" s="3"/>
      <c r="E30" s="8">
        <v>-36</v>
      </c>
      <c r="F30" s="9"/>
      <c r="G30" s="9">
        <v>-36</v>
      </c>
    </row>
    <row r="31" spans="3:8" ht="13.5" thickBot="1">
      <c r="C31" s="3"/>
      <c r="E31" s="27">
        <f>+E30+E28+E13+E12</f>
        <v>630692</v>
      </c>
      <c r="F31" s="9"/>
      <c r="G31" s="24">
        <f>+G30+G28+G13+G12</f>
        <v>592800</v>
      </c>
      <c r="H31" s="29"/>
    </row>
    <row r="32" spans="3:7" ht="13.5" thickTop="1">
      <c r="C32" s="3"/>
      <c r="E32" s="8"/>
      <c r="F32" s="9"/>
      <c r="G32" s="9"/>
    </row>
    <row r="33" spans="1:7" ht="12.75">
      <c r="A33" s="1" t="s">
        <v>36</v>
      </c>
      <c r="C33" s="3"/>
      <c r="E33" s="8"/>
      <c r="F33" s="9"/>
      <c r="G33" s="9"/>
    </row>
    <row r="34" spans="1:7" ht="12.75">
      <c r="A34" s="1" t="s">
        <v>38</v>
      </c>
      <c r="C34" s="3">
        <v>12</v>
      </c>
      <c r="E34" s="8">
        <v>98033</v>
      </c>
      <c r="F34" s="9"/>
      <c r="G34" s="9">
        <v>97836</v>
      </c>
    </row>
    <row r="35" spans="1:7" ht="12.75">
      <c r="A35" s="1" t="s">
        <v>37</v>
      </c>
      <c r="C35" s="3"/>
      <c r="E35" s="8">
        <v>11944</v>
      </c>
      <c r="F35" s="9"/>
      <c r="G35" s="9">
        <v>11223</v>
      </c>
    </row>
    <row r="36" spans="1:7" ht="12.75">
      <c r="A36" s="1" t="s">
        <v>39</v>
      </c>
      <c r="C36" s="3"/>
      <c r="E36" s="8">
        <f>+'Condensed Statement of Equity'!K25+'Condensed Statement of Equity'!I25</f>
        <v>520715</v>
      </c>
      <c r="F36" s="9"/>
      <c r="G36" s="9">
        <f>-5698+2186+469643+17610</f>
        <v>483741</v>
      </c>
    </row>
    <row r="37" spans="3:7" ht="13.5" thickBot="1">
      <c r="C37" s="3"/>
      <c r="E37" s="27">
        <f>SUM(E34:E36)</f>
        <v>630692</v>
      </c>
      <c r="F37" s="9"/>
      <c r="G37" s="24">
        <f>SUM(G34:G36)</f>
        <v>592800</v>
      </c>
    </row>
    <row r="38" spans="5:7" ht="13.5" thickTop="1">
      <c r="E38" s="8"/>
      <c r="F38" s="9"/>
      <c r="G38" s="9"/>
    </row>
    <row r="39" spans="1:7" ht="12.75">
      <c r="A39" s="39"/>
      <c r="B39" s="39"/>
      <c r="C39" s="39"/>
      <c r="D39" s="39"/>
      <c r="E39" s="39"/>
      <c r="F39" s="39"/>
      <c r="G39" s="39"/>
    </row>
    <row r="40" spans="1:7" ht="12.75">
      <c r="A40" s="39"/>
      <c r="B40" s="39"/>
      <c r="C40" s="39"/>
      <c r="D40" s="39"/>
      <c r="E40" s="39"/>
      <c r="F40" s="39"/>
      <c r="G40" s="39"/>
    </row>
    <row r="41" spans="5:7" ht="12.75">
      <c r="E41" s="8"/>
      <c r="F41" s="9"/>
      <c r="G41" s="9"/>
    </row>
    <row r="42" spans="5:7" ht="12.75">
      <c r="E42" s="9"/>
      <c r="F42" s="9"/>
      <c r="G42" s="9"/>
    </row>
    <row r="43" spans="5:7" ht="12.75">
      <c r="E43" s="9"/>
      <c r="F43" s="9"/>
      <c r="G43" s="9"/>
    </row>
    <row r="44" spans="5:7" ht="12.75">
      <c r="E44" s="9"/>
      <c r="F44" s="9"/>
      <c r="G44" s="9"/>
    </row>
    <row r="45" spans="5:7" ht="12.75">
      <c r="E45" s="9"/>
      <c r="F45" s="9"/>
      <c r="G45" s="9"/>
    </row>
    <row r="46" spans="5:7" ht="12.75">
      <c r="E46" s="9"/>
      <c r="F46" s="9"/>
      <c r="G46" s="9"/>
    </row>
  </sheetData>
  <mergeCells count="2">
    <mergeCell ref="A39:G39"/>
    <mergeCell ref="A40:G40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3" sqref="A3"/>
    </sheetView>
  </sheetViews>
  <sheetFormatPr defaultColWidth="9.140625" defaultRowHeight="12.75"/>
  <cols>
    <col min="1" max="1" width="27.7109375" style="1" customWidth="1"/>
    <col min="2" max="2" width="2.28125" style="1" customWidth="1"/>
    <col min="3" max="3" width="5.5742187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9.00390625" style="1" bestFit="1" customWidth="1"/>
    <col min="8" max="8" width="2.28125" style="1" customWidth="1"/>
    <col min="9" max="9" width="10.00390625" style="1" customWidth="1"/>
    <col min="10" max="10" width="2.28125" style="1" customWidth="1"/>
    <col min="11" max="11" width="11.140625" style="1" customWidth="1"/>
    <col min="12" max="12" width="2.28125" style="1" customWidth="1"/>
    <col min="13" max="13" width="9.57421875" style="1" bestFit="1" customWidth="1"/>
    <col min="14" max="16384" width="8.8515625" style="1" customWidth="1"/>
  </cols>
  <sheetData>
    <row r="1" ht="15.75">
      <c r="A1" s="16" t="s">
        <v>0</v>
      </c>
    </row>
    <row r="2" ht="15.75">
      <c r="A2" s="16" t="s">
        <v>225</v>
      </c>
    </row>
    <row r="3" ht="15.75">
      <c r="A3" s="16" t="s">
        <v>223</v>
      </c>
    </row>
    <row r="5" spans="7:11" ht="12.75">
      <c r="G5" s="41" t="s">
        <v>47</v>
      </c>
      <c r="H5" s="41"/>
      <c r="I5" s="41"/>
      <c r="K5" s="34" t="s">
        <v>48</v>
      </c>
    </row>
    <row r="6" spans="5:13" ht="12.75">
      <c r="E6" s="3" t="s">
        <v>40</v>
      </c>
      <c r="G6" s="3" t="s">
        <v>42</v>
      </c>
      <c r="I6" s="3" t="s">
        <v>199</v>
      </c>
      <c r="K6" s="3" t="s">
        <v>45</v>
      </c>
      <c r="M6" s="3" t="s">
        <v>46</v>
      </c>
    </row>
    <row r="7" spans="3:13" ht="12.75">
      <c r="C7" s="3" t="s">
        <v>18</v>
      </c>
      <c r="E7" s="3" t="s">
        <v>41</v>
      </c>
      <c r="G7" s="3" t="s">
        <v>43</v>
      </c>
      <c r="I7" s="3" t="s">
        <v>200</v>
      </c>
      <c r="K7" s="3" t="s">
        <v>44</v>
      </c>
      <c r="M7" s="28"/>
    </row>
    <row r="8" spans="3:13" ht="12.75">
      <c r="C8" s="3"/>
      <c r="E8" s="3" t="s">
        <v>2</v>
      </c>
      <c r="G8" s="3" t="s">
        <v>2</v>
      </c>
      <c r="I8" s="3" t="s">
        <v>2</v>
      </c>
      <c r="K8" s="3" t="s">
        <v>2</v>
      </c>
      <c r="M8" s="3" t="s">
        <v>2</v>
      </c>
    </row>
    <row r="9" ht="12.75">
      <c r="C9" s="3"/>
    </row>
    <row r="10" spans="1:13" ht="12.75">
      <c r="A10" s="1" t="s">
        <v>285</v>
      </c>
      <c r="C10" s="3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1" t="s">
        <v>49</v>
      </c>
      <c r="C11" s="3"/>
      <c r="E11" s="8">
        <v>97836</v>
      </c>
      <c r="F11" s="8"/>
      <c r="G11" s="8">
        <v>11223</v>
      </c>
      <c r="H11" s="8"/>
      <c r="I11" s="8">
        <f>2186-5698</f>
        <v>-3512</v>
      </c>
      <c r="J11" s="8"/>
      <c r="K11" s="8">
        <v>469643</v>
      </c>
      <c r="L11" s="8"/>
      <c r="M11" s="8">
        <f>SUM(E11:L11)</f>
        <v>575190</v>
      </c>
    </row>
    <row r="12" spans="1:13" ht="12.75">
      <c r="A12" s="1" t="s">
        <v>50</v>
      </c>
      <c r="C12" s="3">
        <v>1</v>
      </c>
      <c r="E12" s="12">
        <v>0</v>
      </c>
      <c r="F12" s="8"/>
      <c r="G12" s="12">
        <v>0</v>
      </c>
      <c r="H12" s="8"/>
      <c r="I12" s="12">
        <v>0</v>
      </c>
      <c r="J12" s="8"/>
      <c r="K12" s="12">
        <f>17610+4736</f>
        <v>22346</v>
      </c>
      <c r="L12" s="8"/>
      <c r="M12" s="12">
        <f>SUM(E12:L12)</f>
        <v>22346</v>
      </c>
    </row>
    <row r="13" spans="1:13" ht="12.75">
      <c r="A13" s="1" t="s">
        <v>286</v>
      </c>
      <c r="C13" s="3"/>
      <c r="E13" s="8">
        <f>SUM(E11:E12)</f>
        <v>97836</v>
      </c>
      <c r="F13" s="8"/>
      <c r="G13" s="8">
        <f>SUM(G11:G12)</f>
        <v>11223</v>
      </c>
      <c r="H13" s="8"/>
      <c r="I13" s="8">
        <f>SUM(I11:I12)</f>
        <v>-3512</v>
      </c>
      <c r="J13" s="8"/>
      <c r="K13" s="8">
        <f>SUM(K11:K12)</f>
        <v>491989</v>
      </c>
      <c r="L13" s="8"/>
      <c r="M13" s="8">
        <f>SUM(M11:M12)</f>
        <v>597536</v>
      </c>
    </row>
    <row r="14" spans="3:13" ht="12.75">
      <c r="C14" s="3"/>
      <c r="E14" s="8"/>
      <c r="F14" s="8"/>
      <c r="G14" s="8"/>
      <c r="H14" s="8"/>
      <c r="I14" s="8"/>
      <c r="J14" s="8"/>
      <c r="K14" s="8"/>
      <c r="L14" s="8"/>
      <c r="M14" s="8"/>
    </row>
    <row r="15" spans="1:13" ht="12.75">
      <c r="A15" s="1" t="s">
        <v>51</v>
      </c>
      <c r="C15" s="3"/>
      <c r="E15" s="8"/>
      <c r="F15" s="8"/>
      <c r="G15" s="8"/>
      <c r="H15" s="8"/>
      <c r="I15" s="8"/>
      <c r="J15" s="8"/>
      <c r="K15" s="8">
        <f>+'Condensed Income Statements'!I34</f>
        <v>47961</v>
      </c>
      <c r="L15" s="8"/>
      <c r="M15" s="8">
        <f>SUM(E15:L15)</f>
        <v>47961</v>
      </c>
    </row>
    <row r="16" spans="1:13" ht="12.75">
      <c r="A16" s="1" t="s">
        <v>281</v>
      </c>
      <c r="C16" s="3">
        <v>13</v>
      </c>
      <c r="E16" s="8"/>
      <c r="F16" s="8"/>
      <c r="G16" s="8"/>
      <c r="H16" s="8"/>
      <c r="I16" s="8"/>
      <c r="J16" s="8"/>
      <c r="K16" s="8"/>
      <c r="L16" s="8"/>
      <c r="M16" s="8"/>
    </row>
    <row r="17" spans="1:13" ht="12.75">
      <c r="A17" s="1" t="s">
        <v>52</v>
      </c>
      <c r="C17" s="3"/>
      <c r="E17" s="8"/>
      <c r="F17" s="8"/>
      <c r="G17" s="8"/>
      <c r="H17" s="8"/>
      <c r="I17" s="8"/>
      <c r="J17" s="8"/>
      <c r="K17" s="8">
        <f>-17610-33</f>
        <v>-17643</v>
      </c>
      <c r="L17" s="8"/>
      <c r="M17" s="8">
        <f>SUM(E17:L17)</f>
        <v>-17643</v>
      </c>
    </row>
    <row r="18" spans="1:13" ht="12.75">
      <c r="A18" s="1" t="s">
        <v>53</v>
      </c>
      <c r="C18" s="3"/>
      <c r="E18" s="8"/>
      <c r="F18" s="8"/>
      <c r="G18" s="8"/>
      <c r="H18" s="8"/>
      <c r="I18" s="8"/>
      <c r="J18" s="8"/>
      <c r="K18" s="8">
        <v>-10588</v>
      </c>
      <c r="L18" s="8"/>
      <c r="M18" s="8">
        <f>SUM(E18:L18)</f>
        <v>-10588</v>
      </c>
    </row>
    <row r="19" spans="1:13" ht="12.75">
      <c r="A19" s="1" t="s">
        <v>54</v>
      </c>
      <c r="C19" s="3"/>
      <c r="E19" s="8"/>
      <c r="F19" s="8"/>
      <c r="G19" s="8"/>
      <c r="H19" s="8"/>
      <c r="I19" s="8"/>
      <c r="J19" s="8"/>
      <c r="K19" s="8"/>
      <c r="L19" s="8"/>
      <c r="M19" s="8"/>
    </row>
    <row r="20" spans="1:13" ht="12.75">
      <c r="A20" s="1" t="s">
        <v>55</v>
      </c>
      <c r="C20" s="3"/>
      <c r="E20" s="8"/>
      <c r="F20" s="8"/>
      <c r="G20" s="8"/>
      <c r="H20" s="8"/>
      <c r="I20" s="8">
        <v>12508</v>
      </c>
      <c r="J20" s="8"/>
      <c r="K20" s="8"/>
      <c r="L20" s="8"/>
      <c r="M20" s="8">
        <f>SUM(E20:L20)</f>
        <v>12508</v>
      </c>
    </row>
    <row r="21" spans="1:13" ht="12.75">
      <c r="A21" s="1" t="s">
        <v>56</v>
      </c>
      <c r="C21" s="3"/>
      <c r="E21" s="8"/>
      <c r="F21" s="8"/>
      <c r="G21" s="8"/>
      <c r="H21" s="8"/>
      <c r="I21" s="8"/>
      <c r="J21" s="8"/>
      <c r="K21" s="8"/>
      <c r="L21" s="8"/>
      <c r="M21" s="8"/>
    </row>
    <row r="22" spans="1:13" ht="12.75">
      <c r="A22" s="1" t="s">
        <v>57</v>
      </c>
      <c r="C22" s="3">
        <v>12</v>
      </c>
      <c r="E22" s="8">
        <f>98033-97836</f>
        <v>197</v>
      </c>
      <c r="F22" s="8"/>
      <c r="G22" s="8"/>
      <c r="H22" s="8"/>
      <c r="I22" s="8"/>
      <c r="J22" s="8"/>
      <c r="K22" s="8"/>
      <c r="L22" s="8"/>
      <c r="M22" s="8">
        <f>SUM(E22:L22)</f>
        <v>197</v>
      </c>
    </row>
    <row r="23" spans="1:13" ht="12.75">
      <c r="A23" s="1" t="s">
        <v>58</v>
      </c>
      <c r="C23" s="3"/>
      <c r="E23" s="8"/>
      <c r="F23" s="8"/>
      <c r="G23" s="8">
        <f>11944-11223</f>
        <v>721</v>
      </c>
      <c r="H23" s="8"/>
      <c r="I23" s="8"/>
      <c r="J23" s="8"/>
      <c r="K23" s="8"/>
      <c r="L23" s="8"/>
      <c r="M23" s="8">
        <f>SUM(E23:L23)</f>
        <v>721</v>
      </c>
    </row>
    <row r="24" spans="3:13" ht="12.75">
      <c r="C24" s="3"/>
      <c r="E24" s="31"/>
      <c r="F24" s="8"/>
      <c r="G24" s="31"/>
      <c r="H24" s="8"/>
      <c r="I24" s="31"/>
      <c r="J24" s="8"/>
      <c r="K24" s="31"/>
      <c r="L24" s="8"/>
      <c r="M24" s="31"/>
    </row>
    <row r="25" spans="1:13" ht="13.5" thickBot="1">
      <c r="A25" s="1" t="s">
        <v>59</v>
      </c>
      <c r="C25" s="3"/>
      <c r="E25" s="13">
        <f>SUM(E13:E24)</f>
        <v>98033</v>
      </c>
      <c r="F25" s="8"/>
      <c r="G25" s="13">
        <f>SUM(G13:G24)</f>
        <v>11944</v>
      </c>
      <c r="H25" s="8"/>
      <c r="I25" s="13">
        <f>SUM(I13:I24)</f>
        <v>8996</v>
      </c>
      <c r="J25" s="8"/>
      <c r="K25" s="13">
        <f>SUM(K13:K24)</f>
        <v>511719</v>
      </c>
      <c r="L25" s="8"/>
      <c r="M25" s="13">
        <f>SUM(M13:M24)</f>
        <v>630692</v>
      </c>
    </row>
    <row r="26" spans="3:13" ht="13.5" thickTop="1">
      <c r="C26" s="3"/>
      <c r="E26" s="9"/>
      <c r="F26" s="9"/>
      <c r="G26" s="9"/>
      <c r="H26" s="9"/>
      <c r="I26" s="9"/>
      <c r="J26" s="9"/>
      <c r="K26" s="9"/>
      <c r="L26" s="9"/>
      <c r="M26" s="9"/>
    </row>
    <row r="27" spans="1:3" ht="12.75">
      <c r="A27" s="1" t="s">
        <v>287</v>
      </c>
      <c r="C27" s="3"/>
    </row>
    <row r="28" spans="1:13" ht="12.75">
      <c r="A28" s="1" t="s">
        <v>49</v>
      </c>
      <c r="C28" s="3"/>
      <c r="E28" s="9">
        <v>97836</v>
      </c>
      <c r="F28" s="9"/>
      <c r="G28" s="9">
        <v>11223</v>
      </c>
      <c r="H28" s="9"/>
      <c r="I28" s="9">
        <f>3617-2347</f>
        <v>1270</v>
      </c>
      <c r="J28" s="9"/>
      <c r="K28" s="9">
        <v>436423</v>
      </c>
      <c r="L28" s="9"/>
      <c r="M28" s="9">
        <f>SUM(E28:L28)</f>
        <v>546752</v>
      </c>
    </row>
    <row r="29" spans="1:13" ht="12.75">
      <c r="A29" s="1" t="s">
        <v>50</v>
      </c>
      <c r="C29" s="3">
        <v>1</v>
      </c>
      <c r="E29" s="10">
        <v>0</v>
      </c>
      <c r="F29" s="9"/>
      <c r="G29" s="10">
        <v>0</v>
      </c>
      <c r="H29" s="9"/>
      <c r="I29" s="10">
        <v>0</v>
      </c>
      <c r="J29" s="9"/>
      <c r="K29" s="10">
        <f>17610</f>
        <v>17610</v>
      </c>
      <c r="L29" s="9"/>
      <c r="M29" s="10">
        <f>SUM(E29:L29)</f>
        <v>17610</v>
      </c>
    </row>
    <row r="30" spans="1:14" ht="12.75">
      <c r="A30" s="1" t="s">
        <v>288</v>
      </c>
      <c r="C30" s="3"/>
      <c r="E30" s="9">
        <f>SUM(E28:E29)</f>
        <v>97836</v>
      </c>
      <c r="F30" s="9"/>
      <c r="G30" s="9">
        <f>SUM(G28:G29)</f>
        <v>11223</v>
      </c>
      <c r="H30" s="9"/>
      <c r="I30" s="9">
        <f>SUM(I28:I29)</f>
        <v>1270</v>
      </c>
      <c r="J30" s="9"/>
      <c r="K30" s="9">
        <f>SUM(K28:K29)</f>
        <v>454033</v>
      </c>
      <c r="L30" s="9"/>
      <c r="M30" s="9">
        <f>SUM(M28:M29)</f>
        <v>564362</v>
      </c>
      <c r="N30" s="29"/>
    </row>
    <row r="31" spans="3:13" ht="12.75">
      <c r="C31" s="3"/>
      <c r="E31" s="9"/>
      <c r="F31" s="9"/>
      <c r="G31" s="9"/>
      <c r="H31" s="9"/>
      <c r="I31" s="9"/>
      <c r="J31" s="9"/>
      <c r="K31" s="9"/>
      <c r="L31" s="9"/>
      <c r="M31" s="9"/>
    </row>
    <row r="32" spans="1:13" ht="12.75">
      <c r="A32" s="1" t="s">
        <v>51</v>
      </c>
      <c r="C32" s="3"/>
      <c r="E32" s="9"/>
      <c r="F32" s="9"/>
      <c r="G32" s="9"/>
      <c r="H32" s="9"/>
      <c r="I32" s="9"/>
      <c r="J32" s="9"/>
      <c r="K32" s="9">
        <f>+'Condensed Income Statements'!K34</f>
        <v>61616</v>
      </c>
      <c r="L32" s="9"/>
      <c r="M32" s="9">
        <f>SUM(E32:L32)</f>
        <v>61616</v>
      </c>
    </row>
    <row r="33" spans="1:13" ht="12.75">
      <c r="A33" s="1" t="s">
        <v>281</v>
      </c>
      <c r="C33" s="3">
        <v>13</v>
      </c>
      <c r="E33" s="9"/>
      <c r="F33" s="9"/>
      <c r="G33" s="9"/>
      <c r="H33" s="9"/>
      <c r="I33" s="9"/>
      <c r="J33" s="9"/>
      <c r="K33" s="9"/>
      <c r="L33" s="9"/>
      <c r="M33" s="9"/>
    </row>
    <row r="34" spans="1:13" ht="12.75">
      <c r="A34" s="1" t="s">
        <v>60</v>
      </c>
      <c r="C34" s="3"/>
      <c r="E34" s="9"/>
      <c r="F34" s="9"/>
      <c r="G34" s="9"/>
      <c r="H34" s="9"/>
      <c r="I34" s="9"/>
      <c r="J34" s="9"/>
      <c r="K34" s="9">
        <v>-17610</v>
      </c>
      <c r="L34" s="9"/>
      <c r="M34" s="9">
        <f>SUM(E34:L34)</f>
        <v>-17610</v>
      </c>
    </row>
    <row r="35" spans="1:13" ht="12.75">
      <c r="A35" s="1" t="s">
        <v>61</v>
      </c>
      <c r="C35" s="3"/>
      <c r="E35" s="9"/>
      <c r="F35" s="9"/>
      <c r="G35" s="9"/>
      <c r="H35" s="9"/>
      <c r="I35" s="9"/>
      <c r="J35" s="9"/>
      <c r="K35" s="9">
        <v>-10566</v>
      </c>
      <c r="L35" s="9"/>
      <c r="M35" s="9">
        <f>SUM(E35:L35)</f>
        <v>-10566</v>
      </c>
    </row>
    <row r="36" spans="1:13" ht="12.75">
      <c r="A36" s="1" t="s">
        <v>54</v>
      </c>
      <c r="C36" s="3"/>
      <c r="E36" s="9"/>
      <c r="F36" s="9"/>
      <c r="G36" s="9"/>
      <c r="H36" s="9"/>
      <c r="I36" s="9"/>
      <c r="J36" s="9"/>
      <c r="K36" s="9"/>
      <c r="L36" s="9"/>
      <c r="M36" s="9"/>
    </row>
    <row r="37" spans="1:13" ht="12.75">
      <c r="A37" s="1" t="s">
        <v>55</v>
      </c>
      <c r="C37" s="3"/>
      <c r="E37" s="9"/>
      <c r="F37" s="9"/>
      <c r="G37" s="9"/>
      <c r="H37" s="9"/>
      <c r="I37" s="9">
        <v>-1226</v>
      </c>
      <c r="J37" s="9"/>
      <c r="K37" s="9"/>
      <c r="L37" s="9"/>
      <c r="M37" s="9">
        <f>SUM(E37:L37)</f>
        <v>-1226</v>
      </c>
    </row>
    <row r="38" spans="1:13" ht="12.75">
      <c r="A38" s="1" t="s">
        <v>62</v>
      </c>
      <c r="C38" s="3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1" t="s">
        <v>63</v>
      </c>
      <c r="C39" s="3"/>
      <c r="E39" s="9"/>
      <c r="F39" s="9"/>
      <c r="G39" s="9"/>
      <c r="H39" s="9"/>
      <c r="I39" s="9">
        <v>-9</v>
      </c>
      <c r="J39" s="9"/>
      <c r="K39" s="9"/>
      <c r="L39" s="9"/>
      <c r="M39" s="9">
        <f>SUM(E39:L39)</f>
        <v>-9</v>
      </c>
    </row>
    <row r="40" spans="3:13" ht="12.75">
      <c r="C40" s="3"/>
      <c r="E40" s="11"/>
      <c r="F40" s="9"/>
      <c r="G40" s="11"/>
      <c r="H40" s="9"/>
      <c r="I40" s="11"/>
      <c r="J40" s="9"/>
      <c r="K40" s="11"/>
      <c r="L40" s="9"/>
      <c r="M40" s="11"/>
    </row>
    <row r="41" spans="1:13" ht="13.5" thickBot="1">
      <c r="A41" s="1" t="s">
        <v>64</v>
      </c>
      <c r="C41" s="3"/>
      <c r="E41" s="14">
        <f>SUM(E30:E40)</f>
        <v>97836</v>
      </c>
      <c r="F41" s="9"/>
      <c r="G41" s="14">
        <f>SUM(G30:G40)</f>
        <v>11223</v>
      </c>
      <c r="H41" s="9"/>
      <c r="I41" s="14">
        <f>SUM(I30:I40)</f>
        <v>35</v>
      </c>
      <c r="J41" s="9"/>
      <c r="K41" s="14">
        <f>SUM(K30:K40)</f>
        <v>487473</v>
      </c>
      <c r="L41" s="9"/>
      <c r="M41" s="14">
        <f>SUM(M30:M40)</f>
        <v>596567</v>
      </c>
    </row>
    <row r="42" spans="3:13" ht="13.5" thickTop="1">
      <c r="C42" s="3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5:13" ht="12.75">
      <c r="E45" s="9"/>
      <c r="F45" s="9"/>
      <c r="G45" s="9"/>
      <c r="H45" s="9"/>
      <c r="I45" s="9"/>
      <c r="J45" s="9"/>
      <c r="K45" s="9"/>
      <c r="L45" s="9"/>
      <c r="M45" s="9"/>
    </row>
    <row r="46" spans="5:13" ht="12.75">
      <c r="E46" s="9"/>
      <c r="F46" s="9"/>
      <c r="G46" s="9"/>
      <c r="H46" s="9"/>
      <c r="I46" s="9"/>
      <c r="J46" s="9"/>
      <c r="K46" s="9"/>
      <c r="L46" s="9"/>
      <c r="M46" s="9"/>
    </row>
    <row r="47" spans="5:13" ht="12.75">
      <c r="E47" s="9"/>
      <c r="F47" s="9"/>
      <c r="G47" s="9"/>
      <c r="H47" s="9"/>
      <c r="I47" s="9"/>
      <c r="J47" s="9"/>
      <c r="K47" s="9"/>
      <c r="L47" s="9"/>
      <c r="M47" s="9"/>
    </row>
    <row r="48" spans="5:13" ht="12.75">
      <c r="E48" s="9"/>
      <c r="F48" s="9"/>
      <c r="G48" s="9"/>
      <c r="H48" s="9"/>
      <c r="I48" s="9"/>
      <c r="J48" s="9"/>
      <c r="K48" s="9"/>
      <c r="L48" s="9"/>
      <c r="M48" s="9"/>
    </row>
    <row r="49" spans="5:13" ht="12.75">
      <c r="E49" s="9"/>
      <c r="F49" s="9"/>
      <c r="G49" s="9"/>
      <c r="H49" s="9"/>
      <c r="I49" s="9"/>
      <c r="J49" s="9"/>
      <c r="K49" s="9"/>
      <c r="L49" s="9"/>
      <c r="M49" s="9"/>
    </row>
  </sheetData>
  <mergeCells count="3">
    <mergeCell ref="G5:I5"/>
    <mergeCell ref="A43:M43"/>
    <mergeCell ref="A44:M44"/>
  </mergeCells>
  <printOptions/>
  <pageMargins left="0.75" right="0.75" top="1" bottom="1" header="0.5" footer="0.5"/>
  <pageSetup horizontalDpi="600" verticalDpi="6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3" sqref="A3"/>
    </sheetView>
  </sheetViews>
  <sheetFormatPr defaultColWidth="9.140625" defaultRowHeight="12.75"/>
  <cols>
    <col min="1" max="1" width="34.421875" style="1" customWidth="1"/>
    <col min="2" max="2" width="2.28125" style="1" customWidth="1"/>
    <col min="3" max="3" width="5.57421875" style="1" customWidth="1"/>
    <col min="4" max="4" width="2.28125" style="1" customWidth="1"/>
    <col min="5" max="5" width="13.28125" style="1" customWidth="1"/>
    <col min="6" max="6" width="2.28125" style="1" customWidth="1"/>
    <col min="7" max="7" width="13.28125" style="1" customWidth="1"/>
    <col min="8" max="16384" width="8.8515625" style="1" customWidth="1"/>
  </cols>
  <sheetData>
    <row r="1" ht="15.75">
      <c r="A1" s="16" t="s">
        <v>0</v>
      </c>
    </row>
    <row r="2" ht="15.75">
      <c r="A2" s="16" t="s">
        <v>226</v>
      </c>
    </row>
    <row r="3" ht="15.75">
      <c r="A3" s="16" t="s">
        <v>223</v>
      </c>
    </row>
    <row r="6" spans="5:7" ht="12.75">
      <c r="E6" s="2" t="s">
        <v>65</v>
      </c>
      <c r="G6" s="3" t="s">
        <v>65</v>
      </c>
    </row>
    <row r="7" spans="3:7" ht="12.75">
      <c r="C7" s="3" t="s">
        <v>18</v>
      </c>
      <c r="E7" s="4" t="s">
        <v>106</v>
      </c>
      <c r="G7" s="5" t="s">
        <v>133</v>
      </c>
    </row>
    <row r="8" spans="3:7" ht="12.75">
      <c r="C8" s="3"/>
      <c r="E8" s="2" t="s">
        <v>2</v>
      </c>
      <c r="G8" s="3" t="s">
        <v>2</v>
      </c>
    </row>
    <row r="9" spans="3:5" ht="12.75">
      <c r="C9" s="3"/>
      <c r="E9" s="6"/>
    </row>
    <row r="10" spans="1:5" ht="12.75">
      <c r="A10" s="1" t="s">
        <v>66</v>
      </c>
      <c r="C10" s="3"/>
      <c r="E10" s="8"/>
    </row>
    <row r="11" spans="1:7" ht="12.75">
      <c r="A11" s="1" t="s">
        <v>67</v>
      </c>
      <c r="C11" s="3"/>
      <c r="E11" s="18">
        <f>121371+4-1364+40825+1</f>
        <v>160837</v>
      </c>
      <c r="G11" s="20">
        <f>26789-71</f>
        <v>26718</v>
      </c>
    </row>
    <row r="12" spans="1:7" ht="12.75">
      <c r="A12" s="1" t="s">
        <v>68</v>
      </c>
      <c r="C12" s="3"/>
      <c r="E12" s="25">
        <v>-4</v>
      </c>
      <c r="G12" s="22">
        <v>-178</v>
      </c>
    </row>
    <row r="13" spans="1:7" ht="12.75">
      <c r="A13" s="1" t="s">
        <v>69</v>
      </c>
      <c r="C13" s="3"/>
      <c r="E13" s="25">
        <v>1364</v>
      </c>
      <c r="G13" s="22">
        <v>326</v>
      </c>
    </row>
    <row r="14" spans="1:7" ht="12.75">
      <c r="A14" s="1" t="s">
        <v>70</v>
      </c>
      <c r="C14" s="3"/>
      <c r="E14" s="19">
        <v>-40825</v>
      </c>
      <c r="G14" s="21">
        <v>-2737</v>
      </c>
    </row>
    <row r="15" spans="3:7" ht="12.75">
      <c r="C15" s="3"/>
      <c r="E15" s="8"/>
      <c r="G15" s="9"/>
    </row>
    <row r="16" spans="1:7" ht="12.75">
      <c r="A16" s="1" t="s">
        <v>71</v>
      </c>
      <c r="C16" s="3"/>
      <c r="E16" s="8">
        <f>SUM(E11:E15)</f>
        <v>121372</v>
      </c>
      <c r="G16" s="9">
        <f>SUM(G11:G15)</f>
        <v>24129</v>
      </c>
    </row>
    <row r="17" spans="3:7" ht="12.75">
      <c r="C17" s="3"/>
      <c r="E17" s="8"/>
      <c r="G17" s="9"/>
    </row>
    <row r="18" spans="1:7" ht="12.75">
      <c r="A18" s="1" t="s">
        <v>72</v>
      </c>
      <c r="C18" s="3"/>
      <c r="E18" s="8"/>
      <c r="G18" s="9"/>
    </row>
    <row r="19" spans="1:7" ht="12.75">
      <c r="A19" s="1" t="s">
        <v>74</v>
      </c>
      <c r="C19" s="3"/>
      <c r="E19" s="18"/>
      <c r="G19" s="20"/>
    </row>
    <row r="20" spans="1:7" ht="12.75">
      <c r="A20" s="1" t="s">
        <v>75</v>
      </c>
      <c r="C20" s="3"/>
      <c r="E20" s="25">
        <v>3742</v>
      </c>
      <c r="G20" s="22">
        <v>182</v>
      </c>
    </row>
    <row r="21" spans="1:7" ht="12.75">
      <c r="A21" s="1" t="s">
        <v>73</v>
      </c>
      <c r="C21" s="3"/>
      <c r="E21" s="25">
        <v>-13133</v>
      </c>
      <c r="G21" s="22">
        <v>-6256</v>
      </c>
    </row>
    <row r="22" spans="1:7" ht="12.75">
      <c r="A22" s="1" t="s">
        <v>76</v>
      </c>
      <c r="C22" s="3">
        <v>10</v>
      </c>
      <c r="E22" s="25">
        <v>1742</v>
      </c>
      <c r="G22" s="22">
        <v>0</v>
      </c>
    </row>
    <row r="23" spans="1:7" ht="12.75">
      <c r="A23" s="1" t="s">
        <v>77</v>
      </c>
      <c r="C23" s="3"/>
      <c r="E23" s="19">
        <v>15731</v>
      </c>
      <c r="G23" s="21">
        <v>13131</v>
      </c>
    </row>
    <row r="24" spans="3:7" ht="12.75">
      <c r="C24" s="3"/>
      <c r="E24" s="8"/>
      <c r="G24" s="9"/>
    </row>
    <row r="25" spans="1:7" ht="12.75">
      <c r="A25" s="1" t="s">
        <v>78</v>
      </c>
      <c r="C25" s="3"/>
      <c r="E25" s="8">
        <f>SUM(E20:E24)</f>
        <v>8082</v>
      </c>
      <c r="G25" s="9">
        <f>SUM(G20:G24)</f>
        <v>7057</v>
      </c>
    </row>
    <row r="26" spans="3:7" ht="12.75">
      <c r="C26" s="3"/>
      <c r="E26" s="8"/>
      <c r="G26" s="9"/>
    </row>
    <row r="27" spans="1:7" ht="12.75">
      <c r="A27" s="1" t="s">
        <v>79</v>
      </c>
      <c r="C27" s="3"/>
      <c r="E27" s="8"/>
      <c r="G27" s="9"/>
    </row>
    <row r="28" spans="1:7" ht="12.75">
      <c r="A28" s="1" t="s">
        <v>80</v>
      </c>
      <c r="C28" s="3"/>
      <c r="E28" s="18">
        <v>918</v>
      </c>
      <c r="G28" s="20">
        <v>0</v>
      </c>
    </row>
    <row r="29" spans="1:7" ht="12.75">
      <c r="A29" s="1" t="s">
        <v>81</v>
      </c>
      <c r="C29" s="3">
        <v>13</v>
      </c>
      <c r="E29" s="19">
        <v>-28231</v>
      </c>
      <c r="G29" s="21">
        <v>-28176</v>
      </c>
    </row>
    <row r="30" spans="3:7" ht="12.75">
      <c r="C30" s="3"/>
      <c r="E30" s="8"/>
      <c r="G30" s="9"/>
    </row>
    <row r="31" spans="1:7" ht="12.75">
      <c r="A31" s="1" t="s">
        <v>82</v>
      </c>
      <c r="C31" s="3"/>
      <c r="E31" s="12">
        <f>SUM(E28:E30)</f>
        <v>-27313</v>
      </c>
      <c r="G31" s="10">
        <f>SUM(G28:G30)</f>
        <v>-28176</v>
      </c>
    </row>
    <row r="32" spans="1:7" ht="12.75">
      <c r="A32" s="1" t="s">
        <v>83</v>
      </c>
      <c r="C32" s="3"/>
      <c r="E32" s="8"/>
      <c r="G32" s="9"/>
    </row>
    <row r="33" spans="1:7" ht="12.75">
      <c r="A33" s="1" t="s">
        <v>84</v>
      </c>
      <c r="C33" s="3"/>
      <c r="E33" s="8">
        <f>+E31+E25+E16</f>
        <v>102141</v>
      </c>
      <c r="G33" s="9">
        <f>+G31+G25+G16</f>
        <v>3010</v>
      </c>
    </row>
    <row r="34" spans="1:7" ht="12.75">
      <c r="A34" s="1" t="s">
        <v>85</v>
      </c>
      <c r="C34" s="3"/>
      <c r="E34" s="8"/>
      <c r="G34" s="9"/>
    </row>
    <row r="35" spans="1:7" ht="12.75">
      <c r="A35" s="1" t="s">
        <v>86</v>
      </c>
      <c r="C35" s="3"/>
      <c r="E35" s="8">
        <v>11420</v>
      </c>
      <c r="G35" s="9">
        <v>31079</v>
      </c>
    </row>
    <row r="36" spans="1:7" ht="13.5" thickBot="1">
      <c r="A36" s="1" t="s">
        <v>87</v>
      </c>
      <c r="C36" s="3"/>
      <c r="E36" s="27">
        <f>+E35+E33</f>
        <v>113561</v>
      </c>
      <c r="G36" s="24">
        <f>+G35+G33</f>
        <v>34089</v>
      </c>
    </row>
    <row r="37" spans="5:7" ht="13.5" thickTop="1">
      <c r="E37" s="9"/>
      <c r="G37" s="9"/>
    </row>
    <row r="38" spans="1:7" ht="12.75">
      <c r="A38" s="39"/>
      <c r="B38" s="39"/>
      <c r="C38" s="39"/>
      <c r="D38" s="39"/>
      <c r="E38" s="39"/>
      <c r="F38" s="39"/>
      <c r="G38" s="39"/>
    </row>
    <row r="39" spans="1:7" ht="12.75">
      <c r="A39" s="39"/>
      <c r="B39" s="39"/>
      <c r="C39" s="39"/>
      <c r="D39" s="39"/>
      <c r="E39" s="39"/>
      <c r="F39" s="39"/>
      <c r="G39" s="39"/>
    </row>
    <row r="40" spans="5:7" ht="12.75">
      <c r="E40" s="9"/>
      <c r="G40" s="9"/>
    </row>
    <row r="41" spans="5:7" ht="12.75">
      <c r="E41" s="9"/>
      <c r="G41" s="9"/>
    </row>
    <row r="42" spans="5:7" ht="12.75">
      <c r="E42" s="9"/>
      <c r="G42" s="9"/>
    </row>
    <row r="43" spans="5:7" ht="12.75">
      <c r="E43" s="9"/>
      <c r="G43" s="9"/>
    </row>
    <row r="44" spans="5:7" ht="12.75">
      <c r="E44" s="9"/>
      <c r="G44" s="9"/>
    </row>
    <row r="45" spans="5:7" ht="12.75">
      <c r="E45" s="9"/>
      <c r="G45" s="9"/>
    </row>
    <row r="46" ht="12.75">
      <c r="G46" s="9"/>
    </row>
    <row r="47" ht="12.75">
      <c r="G47" s="9"/>
    </row>
    <row r="48" ht="12.75">
      <c r="G48" s="9"/>
    </row>
    <row r="49" ht="12.75">
      <c r="G49" s="9"/>
    </row>
    <row r="50" ht="12.75">
      <c r="G50" s="9"/>
    </row>
    <row r="51" ht="12.75">
      <c r="G51" s="9"/>
    </row>
    <row r="52" ht="12.75">
      <c r="G52" s="9"/>
    </row>
    <row r="53" ht="12.75">
      <c r="G53" s="9"/>
    </row>
    <row r="54" ht="12.75">
      <c r="G54" s="9"/>
    </row>
    <row r="55" ht="12.75">
      <c r="G55" s="9"/>
    </row>
    <row r="56" ht="12.75">
      <c r="G56" s="9"/>
    </row>
    <row r="57" ht="12.75">
      <c r="G57" s="9"/>
    </row>
    <row r="58" ht="12.75">
      <c r="G58" s="9"/>
    </row>
    <row r="59" ht="12.75">
      <c r="G59" s="9"/>
    </row>
    <row r="60" ht="12.75">
      <c r="G60" s="9"/>
    </row>
    <row r="61" ht="12.75">
      <c r="G61" s="9"/>
    </row>
    <row r="62" ht="12.75">
      <c r="G62" s="9"/>
    </row>
    <row r="63" ht="12.75">
      <c r="G63" s="9"/>
    </row>
  </sheetData>
  <mergeCells count="2">
    <mergeCell ref="A38:G38"/>
    <mergeCell ref="A39:G3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4"/>
  <sheetViews>
    <sheetView workbookViewId="0" topLeftCell="A1">
      <selection activeCell="A3" sqref="A3"/>
    </sheetView>
  </sheetViews>
  <sheetFormatPr defaultColWidth="9.140625" defaultRowHeight="12.75"/>
  <cols>
    <col min="1" max="1" width="3.28125" style="1" customWidth="1"/>
    <col min="2" max="3" width="8.8515625" style="1" customWidth="1"/>
    <col min="4" max="4" width="2.28125" style="1" customWidth="1"/>
    <col min="5" max="5" width="21.140625" style="1" customWidth="1"/>
    <col min="6" max="6" width="2.28125" style="1" customWidth="1"/>
    <col min="7" max="7" width="13.28125" style="1" customWidth="1"/>
    <col min="8" max="8" width="2.28125" style="1" customWidth="1"/>
    <col min="9" max="9" width="13.28125" style="1" customWidth="1"/>
    <col min="10" max="10" width="3.28125" style="1" customWidth="1"/>
    <col min="11" max="11" width="31.140625" style="1" customWidth="1"/>
    <col min="12" max="12" width="8.8515625" style="1" customWidth="1"/>
    <col min="13" max="13" width="2.28125" style="1" customWidth="1"/>
    <col min="14" max="14" width="11.140625" style="1" customWidth="1"/>
    <col min="15" max="15" width="2.140625" style="1" customWidth="1"/>
    <col min="16" max="16" width="8.7109375" style="1" customWidth="1"/>
    <col min="17" max="17" width="2.28125" style="1" customWidth="1"/>
    <col min="18" max="18" width="11.28125" style="1" customWidth="1"/>
    <col min="19" max="16384" width="8.8515625" style="1" customWidth="1"/>
  </cols>
  <sheetData>
    <row r="1" spans="1:10" ht="15.75">
      <c r="A1" s="16" t="s">
        <v>0</v>
      </c>
      <c r="J1" s="16"/>
    </row>
    <row r="2" spans="1:10" ht="15.75">
      <c r="A2" s="16" t="s">
        <v>88</v>
      </c>
      <c r="J2" s="16"/>
    </row>
    <row r="3" spans="1:10" ht="15.75">
      <c r="A3" s="16" t="s">
        <v>223</v>
      </c>
      <c r="J3" s="16"/>
    </row>
    <row r="5" spans="1:9" ht="12.75">
      <c r="A5" s="6">
        <v>1</v>
      </c>
      <c r="B5" s="42" t="s">
        <v>175</v>
      </c>
      <c r="C5" s="42"/>
      <c r="D5" s="42"/>
      <c r="E5" s="42"/>
      <c r="F5" s="42"/>
      <c r="G5" s="42"/>
      <c r="H5" s="42"/>
      <c r="I5" s="42"/>
    </row>
    <row r="6" spans="2:9" ht="12.75">
      <c r="B6" s="39"/>
      <c r="C6" s="39"/>
      <c r="D6" s="39"/>
      <c r="E6" s="39"/>
      <c r="F6" s="39"/>
      <c r="G6" s="39"/>
      <c r="H6" s="39"/>
      <c r="I6" s="39"/>
    </row>
    <row r="7" spans="2:9" ht="12.75">
      <c r="B7" s="39" t="s">
        <v>319</v>
      </c>
      <c r="C7" s="39"/>
      <c r="D7" s="39"/>
      <c r="E7" s="39"/>
      <c r="F7" s="39"/>
      <c r="G7" s="39"/>
      <c r="H7" s="39"/>
      <c r="I7" s="39"/>
    </row>
    <row r="8" spans="2:9" ht="12.75">
      <c r="B8" s="39" t="s">
        <v>302</v>
      </c>
      <c r="C8" s="39"/>
      <c r="D8" s="39"/>
      <c r="E8" s="39"/>
      <c r="F8" s="39"/>
      <c r="G8" s="39"/>
      <c r="H8" s="39"/>
      <c r="I8" s="39"/>
    </row>
    <row r="9" spans="2:9" ht="12.75">
      <c r="B9" s="39" t="s">
        <v>304</v>
      </c>
      <c r="C9" s="39"/>
      <c r="D9" s="39"/>
      <c r="E9" s="39"/>
      <c r="F9" s="39"/>
      <c r="G9" s="39"/>
      <c r="H9" s="39"/>
      <c r="I9" s="39"/>
    </row>
    <row r="10" spans="2:9" ht="12.75">
      <c r="B10" s="39" t="s">
        <v>292</v>
      </c>
      <c r="C10" s="39"/>
      <c r="D10" s="39"/>
      <c r="E10" s="39"/>
      <c r="F10" s="39"/>
      <c r="G10" s="39"/>
      <c r="H10" s="39"/>
      <c r="I10" s="39"/>
    </row>
    <row r="11" spans="2:9" ht="12.75">
      <c r="B11" s="39"/>
      <c r="C11" s="39"/>
      <c r="D11" s="39"/>
      <c r="E11" s="39"/>
      <c r="F11" s="39"/>
      <c r="G11" s="39"/>
      <c r="H11" s="39"/>
      <c r="I11" s="39"/>
    </row>
    <row r="12" spans="2:9" ht="12.75">
      <c r="B12" s="39" t="s">
        <v>102</v>
      </c>
      <c r="C12" s="39"/>
      <c r="D12" s="39"/>
      <c r="E12" s="39"/>
      <c r="F12" s="39"/>
      <c r="G12" s="39"/>
      <c r="H12" s="39"/>
      <c r="I12" s="39"/>
    </row>
    <row r="13" spans="2:9" ht="12.75">
      <c r="B13" s="39" t="s">
        <v>89</v>
      </c>
      <c r="C13" s="39"/>
      <c r="D13" s="39"/>
      <c r="E13" s="39"/>
      <c r="F13" s="39"/>
      <c r="G13" s="39"/>
      <c r="H13" s="39"/>
      <c r="I13" s="39"/>
    </row>
    <row r="14" spans="2:9" ht="12.75">
      <c r="B14" s="39" t="s">
        <v>289</v>
      </c>
      <c r="C14" s="39"/>
      <c r="D14" s="39"/>
      <c r="E14" s="39"/>
      <c r="F14" s="39"/>
      <c r="G14" s="39"/>
      <c r="H14" s="39"/>
      <c r="I14" s="39"/>
    </row>
    <row r="15" spans="2:9" ht="12.75">
      <c r="B15" s="39" t="s">
        <v>290</v>
      </c>
      <c r="C15" s="39"/>
      <c r="D15" s="39"/>
      <c r="E15" s="39"/>
      <c r="F15" s="39"/>
      <c r="G15" s="39"/>
      <c r="H15" s="39"/>
      <c r="I15" s="39"/>
    </row>
    <row r="16" spans="2:9" ht="12.75">
      <c r="B16" s="39" t="s">
        <v>291</v>
      </c>
      <c r="C16" s="39"/>
      <c r="D16" s="39"/>
      <c r="E16" s="39"/>
      <c r="F16" s="39"/>
      <c r="G16" s="39"/>
      <c r="H16" s="39"/>
      <c r="I16" s="39"/>
    </row>
    <row r="17" spans="2:9" ht="12.75">
      <c r="B17" s="39"/>
      <c r="C17" s="39"/>
      <c r="D17" s="39"/>
      <c r="E17" s="39"/>
      <c r="F17" s="39"/>
      <c r="G17" s="39"/>
      <c r="H17" s="39"/>
      <c r="I17" s="39"/>
    </row>
    <row r="18" spans="2:9" ht="12.75">
      <c r="B18" s="39" t="s">
        <v>305</v>
      </c>
      <c r="C18" s="39"/>
      <c r="D18" s="39"/>
      <c r="E18" s="39"/>
      <c r="F18" s="39"/>
      <c r="G18" s="39"/>
      <c r="H18" s="39"/>
      <c r="I18" s="39"/>
    </row>
    <row r="19" spans="2:9" ht="12.75">
      <c r="B19" s="39" t="s">
        <v>91</v>
      </c>
      <c r="C19" s="39"/>
      <c r="D19" s="39"/>
      <c r="E19" s="39"/>
      <c r="F19" s="39"/>
      <c r="G19" s="39"/>
      <c r="H19" s="39"/>
      <c r="I19" s="39"/>
    </row>
    <row r="20" spans="2:9" ht="12.75">
      <c r="B20" s="39" t="s">
        <v>92</v>
      </c>
      <c r="C20" s="39"/>
      <c r="D20" s="39"/>
      <c r="E20" s="39"/>
      <c r="F20" s="39"/>
      <c r="G20" s="39"/>
      <c r="H20" s="39"/>
      <c r="I20" s="39"/>
    </row>
    <row r="21" spans="2:9" ht="12.75">
      <c r="B21" s="39" t="s">
        <v>298</v>
      </c>
      <c r="C21" s="39"/>
      <c r="D21" s="39"/>
      <c r="E21" s="39"/>
      <c r="F21" s="39"/>
      <c r="G21" s="39"/>
      <c r="H21" s="39"/>
      <c r="I21" s="39"/>
    </row>
    <row r="22" spans="2:9" ht="12.75">
      <c r="B22" s="39" t="s">
        <v>299</v>
      </c>
      <c r="C22" s="39"/>
      <c r="D22" s="39"/>
      <c r="E22" s="39"/>
      <c r="F22" s="39"/>
      <c r="G22" s="39"/>
      <c r="H22" s="39"/>
      <c r="I22" s="39"/>
    </row>
    <row r="23" spans="2:9" ht="12.75">
      <c r="B23" s="39" t="s">
        <v>293</v>
      </c>
      <c r="C23" s="39"/>
      <c r="D23" s="39"/>
      <c r="E23" s="39"/>
      <c r="F23" s="39"/>
      <c r="G23" s="39"/>
      <c r="H23" s="39"/>
      <c r="I23" s="39"/>
    </row>
    <row r="24" spans="2:18" ht="12.75">
      <c r="B24" s="39"/>
      <c r="C24" s="39"/>
      <c r="D24" s="39"/>
      <c r="E24" s="39"/>
      <c r="F24" s="39"/>
      <c r="G24" s="39"/>
      <c r="H24" s="39"/>
      <c r="I24" s="39"/>
      <c r="J24" s="6"/>
      <c r="K24" s="42"/>
      <c r="L24" s="42"/>
      <c r="M24" s="42"/>
      <c r="N24" s="42"/>
      <c r="O24" s="42"/>
      <c r="P24" s="42"/>
      <c r="Q24" s="42"/>
      <c r="R24" s="42"/>
    </row>
    <row r="25" spans="2:9" ht="12.75">
      <c r="B25" s="39" t="s">
        <v>93</v>
      </c>
      <c r="C25" s="39"/>
      <c r="D25" s="39"/>
      <c r="E25" s="39"/>
      <c r="F25" s="39"/>
      <c r="G25" s="39"/>
      <c r="H25" s="39"/>
      <c r="I25" s="39"/>
    </row>
    <row r="26" spans="2:18" ht="12.75">
      <c r="B26" s="39" t="s">
        <v>94</v>
      </c>
      <c r="C26" s="39"/>
      <c r="D26" s="39"/>
      <c r="E26" s="39"/>
      <c r="F26" s="39"/>
      <c r="G26" s="39"/>
      <c r="H26" s="39"/>
      <c r="I26" s="39"/>
      <c r="K26" s="39"/>
      <c r="L26" s="39"/>
      <c r="M26" s="39"/>
      <c r="N26" s="39"/>
      <c r="O26" s="39"/>
      <c r="P26" s="39"/>
      <c r="Q26" s="39"/>
      <c r="R26" s="39"/>
    </row>
    <row r="27" spans="2:18" ht="12.75">
      <c r="B27" s="39" t="s">
        <v>95</v>
      </c>
      <c r="C27" s="39"/>
      <c r="D27" s="39"/>
      <c r="E27" s="39"/>
      <c r="F27" s="39"/>
      <c r="G27" s="39"/>
      <c r="H27" s="39"/>
      <c r="I27" s="39"/>
      <c r="K27" s="39"/>
      <c r="L27" s="39"/>
      <c r="M27" s="39"/>
      <c r="N27" s="39"/>
      <c r="O27" s="39"/>
      <c r="P27" s="39"/>
      <c r="Q27" s="39"/>
      <c r="R27" s="39"/>
    </row>
    <row r="28" spans="2:9" ht="12.75">
      <c r="B28" s="39" t="s">
        <v>294</v>
      </c>
      <c r="C28" s="39"/>
      <c r="D28" s="39"/>
      <c r="E28" s="39"/>
      <c r="F28" s="39"/>
      <c r="G28" s="39"/>
      <c r="H28" s="39"/>
      <c r="I28" s="39"/>
    </row>
    <row r="29" spans="2:9" ht="12.75">
      <c r="B29" s="39" t="s">
        <v>295</v>
      </c>
      <c r="C29" s="39"/>
      <c r="D29" s="39"/>
      <c r="E29" s="39"/>
      <c r="F29" s="39"/>
      <c r="G29" s="39"/>
      <c r="H29" s="39"/>
      <c r="I29" s="39"/>
    </row>
    <row r="30" spans="2:9" ht="12.75">
      <c r="B30" s="39" t="s">
        <v>96</v>
      </c>
      <c r="C30" s="39"/>
      <c r="D30" s="39"/>
      <c r="E30" s="39"/>
      <c r="F30" s="39"/>
      <c r="G30" s="39"/>
      <c r="H30" s="39"/>
      <c r="I30" s="39"/>
    </row>
    <row r="31" spans="2:9" ht="12.75">
      <c r="B31" s="39" t="s">
        <v>97</v>
      </c>
      <c r="C31" s="39"/>
      <c r="D31" s="39"/>
      <c r="E31" s="39"/>
      <c r="F31" s="39"/>
      <c r="G31" s="39"/>
      <c r="H31" s="39"/>
      <c r="I31" s="39"/>
    </row>
    <row r="32" spans="2:9" ht="12.75">
      <c r="B32" s="39" t="s">
        <v>98</v>
      </c>
      <c r="C32" s="39"/>
      <c r="D32" s="39"/>
      <c r="E32" s="39"/>
      <c r="F32" s="39"/>
      <c r="G32" s="39"/>
      <c r="H32" s="39"/>
      <c r="I32" s="39"/>
    </row>
    <row r="33" spans="2:9" ht="12.75">
      <c r="B33" s="39" t="s">
        <v>99</v>
      </c>
      <c r="C33" s="39"/>
      <c r="D33" s="39"/>
      <c r="E33" s="39"/>
      <c r="F33" s="39"/>
      <c r="G33" s="39"/>
      <c r="H33" s="39"/>
      <c r="I33" s="39"/>
    </row>
    <row r="34" spans="2:9" ht="12.75">
      <c r="B34" s="39" t="s">
        <v>100</v>
      </c>
      <c r="C34" s="39"/>
      <c r="D34" s="39"/>
      <c r="E34" s="39"/>
      <c r="F34" s="39"/>
      <c r="G34" s="39"/>
      <c r="H34" s="39"/>
      <c r="I34" s="39"/>
    </row>
    <row r="35" spans="2:9" ht="12.75">
      <c r="B35" s="39" t="s">
        <v>101</v>
      </c>
      <c r="C35" s="39"/>
      <c r="D35" s="39"/>
      <c r="E35" s="39"/>
      <c r="F35" s="39"/>
      <c r="G35" s="39"/>
      <c r="H35" s="39"/>
      <c r="I35" s="39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1:9" ht="12.75">
      <c r="A37" s="6">
        <v>2</v>
      </c>
      <c r="B37" s="42" t="s">
        <v>176</v>
      </c>
      <c r="C37" s="42"/>
      <c r="D37" s="42"/>
      <c r="E37" s="42"/>
      <c r="F37" s="42"/>
      <c r="G37" s="42"/>
      <c r="H37" s="42"/>
      <c r="I37" s="42"/>
    </row>
    <row r="38" spans="2:9" ht="12.75">
      <c r="B38" s="39"/>
      <c r="C38" s="39"/>
      <c r="D38" s="39"/>
      <c r="E38" s="39"/>
      <c r="F38" s="39"/>
      <c r="G38" s="39"/>
      <c r="H38" s="39"/>
      <c r="I38" s="39"/>
    </row>
    <row r="39" spans="2:9" ht="12.75">
      <c r="B39" s="39" t="s">
        <v>103</v>
      </c>
      <c r="C39" s="39"/>
      <c r="D39" s="39"/>
      <c r="E39" s="39"/>
      <c r="F39" s="39"/>
      <c r="G39" s="39"/>
      <c r="H39" s="39"/>
      <c r="I39" s="39"/>
    </row>
    <row r="40" spans="2:9" ht="12.75">
      <c r="B40" s="39" t="s">
        <v>104</v>
      </c>
      <c r="C40" s="39"/>
      <c r="D40" s="39"/>
      <c r="E40" s="39"/>
      <c r="F40" s="39"/>
      <c r="G40" s="39"/>
      <c r="H40" s="39"/>
      <c r="I40" s="39"/>
    </row>
    <row r="41" spans="2:9" ht="12.75">
      <c r="B41" s="39"/>
      <c r="C41" s="39"/>
      <c r="D41" s="39"/>
      <c r="E41" s="39"/>
      <c r="F41" s="39"/>
      <c r="G41" s="39"/>
      <c r="H41" s="39"/>
      <c r="I41" s="39"/>
    </row>
    <row r="42" spans="1:9" ht="12.75">
      <c r="A42" s="6">
        <v>3</v>
      </c>
      <c r="B42" s="42" t="s">
        <v>131</v>
      </c>
      <c r="C42" s="42"/>
      <c r="D42" s="42"/>
      <c r="E42" s="42"/>
      <c r="F42" s="42"/>
      <c r="G42" s="42"/>
      <c r="H42" s="42"/>
      <c r="I42" s="42"/>
    </row>
    <row r="44" spans="2:9" ht="12.75">
      <c r="B44" s="39" t="s">
        <v>140</v>
      </c>
      <c r="C44" s="39"/>
      <c r="D44" s="39"/>
      <c r="E44" s="39"/>
      <c r="F44" s="39"/>
      <c r="G44" s="39"/>
      <c r="H44" s="39"/>
      <c r="I44" s="39"/>
    </row>
    <row r="45" spans="2:9" ht="12.75">
      <c r="B45" s="39" t="s">
        <v>132</v>
      </c>
      <c r="C45" s="39"/>
      <c r="D45" s="39"/>
      <c r="E45" s="39"/>
      <c r="F45" s="39"/>
      <c r="G45" s="39"/>
      <c r="H45" s="39"/>
      <c r="I45" s="39"/>
    </row>
    <row r="46" spans="2:9" ht="12.75">
      <c r="B46" s="15"/>
      <c r="C46" s="15"/>
      <c r="D46" s="15"/>
      <c r="E46" s="15"/>
      <c r="F46" s="15"/>
      <c r="G46" s="15"/>
      <c r="H46" s="15"/>
      <c r="I46" s="15"/>
    </row>
    <row r="47" spans="1:9" ht="12.75">
      <c r="A47" s="6">
        <v>4</v>
      </c>
      <c r="B47" s="42" t="s">
        <v>177</v>
      </c>
      <c r="C47" s="42"/>
      <c r="D47" s="42"/>
      <c r="E47" s="42"/>
      <c r="F47" s="42"/>
      <c r="G47" s="42"/>
      <c r="H47" s="42"/>
      <c r="I47" s="42"/>
    </row>
    <row r="48" spans="2:9" ht="12.75">
      <c r="B48" s="39"/>
      <c r="C48" s="39"/>
      <c r="D48" s="39"/>
      <c r="E48" s="39"/>
      <c r="F48" s="39"/>
      <c r="G48" s="39"/>
      <c r="H48" s="39"/>
      <c r="I48" s="39"/>
    </row>
    <row r="49" spans="2:9" ht="12.75">
      <c r="B49" s="39" t="s">
        <v>306</v>
      </c>
      <c r="C49" s="39"/>
      <c r="D49" s="39"/>
      <c r="E49" s="39"/>
      <c r="F49" s="39"/>
      <c r="G49" s="39"/>
      <c r="H49" s="39"/>
      <c r="I49" s="39"/>
    </row>
    <row r="50" spans="2:9" ht="12.75">
      <c r="B50" s="39"/>
      <c r="C50" s="39"/>
      <c r="D50" s="39"/>
      <c r="E50" s="39"/>
      <c r="F50" s="39"/>
      <c r="G50" s="39"/>
      <c r="H50" s="39"/>
      <c r="I50" s="39"/>
    </row>
    <row r="69" spans="2:9" ht="12.75">
      <c r="B69" s="39"/>
      <c r="C69" s="39"/>
      <c r="D69" s="39"/>
      <c r="E69" s="39"/>
      <c r="F69" s="39"/>
      <c r="G69" s="39"/>
      <c r="H69" s="39"/>
      <c r="I69" s="39"/>
    </row>
    <row r="88" spans="2:9" ht="12.75">
      <c r="B88" s="39"/>
      <c r="C88" s="39"/>
      <c r="D88" s="39"/>
      <c r="E88" s="39"/>
      <c r="F88" s="39"/>
      <c r="G88" s="39"/>
      <c r="H88" s="39"/>
      <c r="I88" s="39"/>
    </row>
    <row r="90" spans="2:9" ht="12.75">
      <c r="B90" s="39"/>
      <c r="C90" s="39"/>
      <c r="D90" s="39"/>
      <c r="E90" s="39"/>
      <c r="F90" s="39"/>
      <c r="G90" s="39"/>
      <c r="H90" s="39"/>
      <c r="I90" s="39"/>
    </row>
    <row r="95" spans="2:9" ht="12.75">
      <c r="B95" s="39"/>
      <c r="C95" s="39"/>
      <c r="D95" s="39"/>
      <c r="E95" s="39"/>
      <c r="F95" s="39"/>
      <c r="G95" s="39"/>
      <c r="H95" s="39"/>
      <c r="I95" s="39"/>
    </row>
    <row r="105" spans="2:9" ht="12.75">
      <c r="B105" s="39"/>
      <c r="C105" s="39"/>
      <c r="D105" s="39"/>
      <c r="E105" s="39"/>
      <c r="F105" s="39"/>
      <c r="G105" s="39"/>
      <c r="H105" s="39"/>
      <c r="I105" s="39"/>
    </row>
    <row r="107" spans="2:9" ht="12.75">
      <c r="B107" s="39"/>
      <c r="C107" s="39"/>
      <c r="D107" s="39"/>
      <c r="E107" s="39"/>
      <c r="F107" s="39"/>
      <c r="G107" s="39"/>
      <c r="H107" s="39"/>
      <c r="I107" s="39"/>
    </row>
    <row r="109" spans="2:9" ht="12.75">
      <c r="B109" s="39"/>
      <c r="C109" s="39"/>
      <c r="D109" s="39"/>
      <c r="E109" s="39"/>
      <c r="F109" s="39"/>
      <c r="G109" s="39"/>
      <c r="H109" s="39"/>
      <c r="I109" s="39"/>
    </row>
    <row r="110" spans="2:9" ht="12.75">
      <c r="B110" s="39"/>
      <c r="C110" s="39"/>
      <c r="D110" s="39"/>
      <c r="E110" s="39"/>
      <c r="F110" s="39"/>
      <c r="G110" s="39"/>
      <c r="H110" s="39"/>
      <c r="I110" s="39"/>
    </row>
    <row r="111" spans="2:9" ht="12.75">
      <c r="B111" s="39"/>
      <c r="C111" s="39"/>
      <c r="D111" s="39"/>
      <c r="E111" s="39"/>
      <c r="F111" s="39"/>
      <c r="G111" s="39"/>
      <c r="H111" s="39"/>
      <c r="I111" s="39"/>
    </row>
    <row r="112" spans="2:9" ht="12.75">
      <c r="B112" s="39"/>
      <c r="C112" s="39"/>
      <c r="D112" s="39"/>
      <c r="E112" s="39"/>
      <c r="F112" s="39"/>
      <c r="G112" s="39"/>
      <c r="H112" s="39"/>
      <c r="I112" s="39"/>
    </row>
    <row r="113" spans="2:9" ht="12.75">
      <c r="B113" s="39"/>
      <c r="C113" s="39"/>
      <c r="D113" s="39"/>
      <c r="E113" s="39"/>
      <c r="F113" s="39"/>
      <c r="G113" s="39"/>
      <c r="H113" s="39"/>
      <c r="I113" s="39"/>
    </row>
    <row r="114" spans="2:9" ht="12.75">
      <c r="B114" s="39"/>
      <c r="C114" s="39"/>
      <c r="D114" s="39"/>
      <c r="E114" s="39"/>
      <c r="F114" s="39"/>
      <c r="G114" s="39"/>
      <c r="H114" s="39"/>
      <c r="I114" s="39"/>
    </row>
    <row r="115" spans="2:9" ht="12.75">
      <c r="B115" s="39"/>
      <c r="C115" s="39"/>
      <c r="D115" s="39"/>
      <c r="E115" s="39"/>
      <c r="F115" s="39"/>
      <c r="G115" s="39"/>
      <c r="H115" s="39"/>
      <c r="I115" s="39"/>
    </row>
    <row r="116" spans="2:9" ht="12.75">
      <c r="B116" s="39"/>
      <c r="C116" s="39"/>
      <c r="D116" s="39"/>
      <c r="E116" s="39"/>
      <c r="F116" s="39"/>
      <c r="G116" s="39"/>
      <c r="H116" s="39"/>
      <c r="I116" s="39"/>
    </row>
    <row r="117" spans="2:9" ht="12.75">
      <c r="B117" s="39"/>
      <c r="C117" s="39"/>
      <c r="D117" s="39"/>
      <c r="E117" s="39"/>
      <c r="F117" s="39"/>
      <c r="G117" s="39"/>
      <c r="H117" s="39"/>
      <c r="I117" s="39"/>
    </row>
    <row r="118" spans="2:9" ht="12.75">
      <c r="B118" s="39"/>
      <c r="C118" s="39"/>
      <c r="D118" s="39"/>
      <c r="E118" s="39"/>
      <c r="F118" s="39"/>
      <c r="G118" s="39"/>
      <c r="H118" s="39"/>
      <c r="I118" s="39"/>
    </row>
    <row r="119" spans="2:9" ht="12.75">
      <c r="B119" s="39"/>
      <c r="C119" s="39"/>
      <c r="D119" s="39"/>
      <c r="E119" s="39"/>
      <c r="F119" s="39"/>
      <c r="G119" s="39"/>
      <c r="H119" s="39"/>
      <c r="I119" s="39"/>
    </row>
    <row r="120" spans="2:9" ht="12.75">
      <c r="B120" s="39"/>
      <c r="C120" s="39"/>
      <c r="D120" s="39"/>
      <c r="E120" s="39"/>
      <c r="F120" s="39"/>
      <c r="G120" s="39"/>
      <c r="H120" s="39"/>
      <c r="I120" s="39"/>
    </row>
    <row r="121" spans="2:9" ht="12.75">
      <c r="B121" s="39"/>
      <c r="C121" s="39"/>
      <c r="D121" s="39"/>
      <c r="E121" s="39"/>
      <c r="F121" s="39"/>
      <c r="G121" s="39"/>
      <c r="H121" s="39"/>
      <c r="I121" s="39"/>
    </row>
    <row r="122" spans="2:9" ht="12.75">
      <c r="B122" s="39"/>
      <c r="C122" s="39"/>
      <c r="D122" s="39"/>
      <c r="E122" s="39"/>
      <c r="F122" s="39"/>
      <c r="G122" s="39"/>
      <c r="H122" s="39"/>
      <c r="I122" s="39"/>
    </row>
    <row r="123" spans="2:9" ht="12.75">
      <c r="B123" s="39"/>
      <c r="C123" s="39"/>
      <c r="D123" s="39"/>
      <c r="E123" s="39"/>
      <c r="F123" s="39"/>
      <c r="G123" s="39"/>
      <c r="H123" s="39"/>
      <c r="I123" s="39"/>
    </row>
    <row r="124" spans="2:9" ht="12.75">
      <c r="B124" s="39"/>
      <c r="C124" s="39"/>
      <c r="D124" s="39"/>
      <c r="E124" s="39"/>
      <c r="F124" s="39"/>
      <c r="G124" s="39"/>
      <c r="H124" s="39"/>
      <c r="I124" s="39"/>
    </row>
    <row r="125" spans="2:9" ht="12.75">
      <c r="B125" s="39"/>
      <c r="C125" s="39"/>
      <c r="D125" s="39"/>
      <c r="E125" s="39"/>
      <c r="F125" s="39"/>
      <c r="G125" s="39"/>
      <c r="H125" s="39"/>
      <c r="I125" s="39"/>
    </row>
    <row r="126" spans="2:9" ht="12.75">
      <c r="B126" s="39"/>
      <c r="C126" s="39"/>
      <c r="D126" s="39"/>
      <c r="E126" s="39"/>
      <c r="F126" s="39"/>
      <c r="G126" s="39"/>
      <c r="H126" s="39"/>
      <c r="I126" s="39"/>
    </row>
    <row r="127" spans="2:9" ht="12.75">
      <c r="B127" s="39"/>
      <c r="C127" s="39"/>
      <c r="D127" s="39"/>
      <c r="E127" s="39"/>
      <c r="F127" s="39"/>
      <c r="G127" s="39"/>
      <c r="H127" s="39"/>
      <c r="I127" s="39"/>
    </row>
    <row r="128" spans="2:9" ht="12.75">
      <c r="B128" s="39"/>
      <c r="C128" s="39"/>
      <c r="D128" s="39"/>
      <c r="E128" s="39"/>
      <c r="F128" s="39"/>
      <c r="G128" s="39"/>
      <c r="H128" s="39"/>
      <c r="I128" s="39"/>
    </row>
    <row r="129" spans="2:9" ht="12.75">
      <c r="B129" s="39"/>
      <c r="C129" s="39"/>
      <c r="D129" s="39"/>
      <c r="E129" s="39"/>
      <c r="F129" s="39"/>
      <c r="G129" s="39"/>
      <c r="H129" s="39"/>
      <c r="I129" s="39"/>
    </row>
    <row r="130" spans="2:9" ht="12.75">
      <c r="B130" s="39"/>
      <c r="C130" s="39"/>
      <c r="D130" s="39"/>
      <c r="E130" s="39"/>
      <c r="F130" s="39"/>
      <c r="G130" s="39"/>
      <c r="H130" s="39"/>
      <c r="I130" s="39"/>
    </row>
    <row r="131" spans="2:9" ht="12.75">
      <c r="B131" s="39"/>
      <c r="C131" s="39"/>
      <c r="D131" s="39"/>
      <c r="E131" s="39"/>
      <c r="F131" s="39"/>
      <c r="G131" s="39"/>
      <c r="H131" s="39"/>
      <c r="I131" s="39"/>
    </row>
    <row r="132" spans="2:9" ht="12.75">
      <c r="B132" s="39"/>
      <c r="C132" s="39"/>
      <c r="D132" s="39"/>
      <c r="E132" s="39"/>
      <c r="F132" s="39"/>
      <c r="G132" s="39"/>
      <c r="H132" s="39"/>
      <c r="I132" s="39"/>
    </row>
    <row r="133" spans="2:9" ht="12.75">
      <c r="B133" s="39"/>
      <c r="C133" s="39"/>
      <c r="D133" s="39"/>
      <c r="E133" s="39"/>
      <c r="F133" s="39"/>
      <c r="G133" s="39"/>
      <c r="H133" s="39"/>
      <c r="I133" s="39"/>
    </row>
    <row r="134" spans="2:9" ht="12.75">
      <c r="B134" s="39"/>
      <c r="C134" s="39"/>
      <c r="D134" s="39"/>
      <c r="E134" s="39"/>
      <c r="F134" s="39"/>
      <c r="G134" s="39"/>
      <c r="H134" s="39"/>
      <c r="I134" s="39"/>
    </row>
    <row r="135" spans="2:9" ht="12.75">
      <c r="B135" s="39"/>
      <c r="C135" s="39"/>
      <c r="D135" s="39"/>
      <c r="E135" s="39"/>
      <c r="F135" s="39"/>
      <c r="G135" s="39"/>
      <c r="H135" s="39"/>
      <c r="I135" s="39"/>
    </row>
    <row r="136" spans="2:9" ht="12.75">
      <c r="B136" s="39"/>
      <c r="C136" s="39"/>
      <c r="D136" s="39"/>
      <c r="E136" s="39"/>
      <c r="F136" s="39"/>
      <c r="G136" s="39"/>
      <c r="H136" s="39"/>
      <c r="I136" s="39"/>
    </row>
    <row r="137" spans="2:9" ht="12.75">
      <c r="B137" s="39"/>
      <c r="C137" s="39"/>
      <c r="D137" s="39"/>
      <c r="E137" s="39"/>
      <c r="F137" s="39"/>
      <c r="G137" s="39"/>
      <c r="H137" s="39"/>
      <c r="I137" s="39"/>
    </row>
    <row r="138" spans="2:9" ht="12.75">
      <c r="B138" s="39"/>
      <c r="C138" s="39"/>
      <c r="D138" s="39"/>
      <c r="E138" s="39"/>
      <c r="F138" s="39"/>
      <c r="G138" s="39"/>
      <c r="H138" s="39"/>
      <c r="I138" s="39"/>
    </row>
    <row r="139" spans="2:9" ht="12.75">
      <c r="B139" s="39"/>
      <c r="C139" s="39"/>
      <c r="D139" s="39"/>
      <c r="E139" s="39"/>
      <c r="F139" s="39"/>
      <c r="G139" s="39"/>
      <c r="H139" s="39"/>
      <c r="I139" s="39"/>
    </row>
    <row r="140" spans="2:9" ht="12.75">
      <c r="B140" s="39"/>
      <c r="C140" s="39"/>
      <c r="D140" s="39"/>
      <c r="E140" s="39"/>
      <c r="F140" s="39"/>
      <c r="G140" s="39"/>
      <c r="H140" s="39"/>
      <c r="I140" s="39"/>
    </row>
    <row r="141" spans="2:9" ht="12.75">
      <c r="B141" s="39"/>
      <c r="C141" s="39"/>
      <c r="D141" s="39"/>
      <c r="E141" s="39"/>
      <c r="F141" s="39"/>
      <c r="G141" s="39"/>
      <c r="H141" s="39"/>
      <c r="I141" s="39"/>
    </row>
    <row r="142" spans="2:9" ht="12.75">
      <c r="B142" s="39"/>
      <c r="C142" s="39"/>
      <c r="D142" s="39"/>
      <c r="E142" s="39"/>
      <c r="F142" s="39"/>
      <c r="G142" s="39"/>
      <c r="H142" s="39"/>
      <c r="I142" s="39"/>
    </row>
    <row r="143" spans="2:9" ht="12.75">
      <c r="B143" s="39"/>
      <c r="C143" s="39"/>
      <c r="D143" s="39"/>
      <c r="E143" s="39"/>
      <c r="F143" s="39"/>
      <c r="G143" s="39"/>
      <c r="H143" s="39"/>
      <c r="I143" s="39"/>
    </row>
    <row r="144" spans="2:9" ht="12.75">
      <c r="B144" s="39"/>
      <c r="C144" s="39"/>
      <c r="D144" s="39"/>
      <c r="E144" s="39"/>
      <c r="F144" s="39"/>
      <c r="G144" s="39"/>
      <c r="H144" s="39"/>
      <c r="I144" s="39"/>
    </row>
    <row r="145" spans="2:9" ht="12.75">
      <c r="B145" s="39"/>
      <c r="C145" s="39"/>
      <c r="D145" s="39"/>
      <c r="E145" s="39"/>
      <c r="F145" s="39"/>
      <c r="G145" s="39"/>
      <c r="H145" s="39"/>
      <c r="I145" s="39"/>
    </row>
    <row r="146" spans="2:9" ht="12.75">
      <c r="B146" s="39"/>
      <c r="C146" s="39"/>
      <c r="D146" s="39"/>
      <c r="E146" s="39"/>
      <c r="F146" s="39"/>
      <c r="G146" s="39"/>
      <c r="H146" s="39"/>
      <c r="I146" s="39"/>
    </row>
    <row r="147" spans="2:9" ht="12.75">
      <c r="B147" s="39"/>
      <c r="C147" s="39"/>
      <c r="D147" s="39"/>
      <c r="E147" s="39"/>
      <c r="F147" s="39"/>
      <c r="G147" s="39"/>
      <c r="H147" s="39"/>
      <c r="I147" s="39"/>
    </row>
    <row r="148" spans="2:9" ht="12.75">
      <c r="B148" s="39"/>
      <c r="C148" s="39"/>
      <c r="D148" s="39"/>
      <c r="E148" s="39"/>
      <c r="F148" s="39"/>
      <c r="G148" s="39"/>
      <c r="H148" s="39"/>
      <c r="I148" s="39"/>
    </row>
    <row r="149" spans="2:9" ht="12.75">
      <c r="B149" s="39"/>
      <c r="C149" s="39"/>
      <c r="D149" s="39"/>
      <c r="E149" s="39"/>
      <c r="F149" s="39"/>
      <c r="G149" s="39"/>
      <c r="H149" s="39"/>
      <c r="I149" s="39"/>
    </row>
    <row r="150" spans="2:9" ht="12.75">
      <c r="B150" s="39"/>
      <c r="C150" s="39"/>
      <c r="D150" s="39"/>
      <c r="E150" s="39"/>
      <c r="F150" s="39"/>
      <c r="G150" s="39"/>
      <c r="H150" s="39"/>
      <c r="I150" s="39"/>
    </row>
    <row r="151" spans="2:9" ht="12.75">
      <c r="B151" s="39"/>
      <c r="C151" s="39"/>
      <c r="D151" s="39"/>
      <c r="E151" s="39"/>
      <c r="F151" s="39"/>
      <c r="G151" s="39"/>
      <c r="H151" s="39"/>
      <c r="I151" s="39"/>
    </row>
    <row r="152" spans="2:9" ht="12.75">
      <c r="B152" s="39"/>
      <c r="C152" s="39"/>
      <c r="D152" s="39"/>
      <c r="E152" s="39"/>
      <c r="F152" s="39"/>
      <c r="G152" s="39"/>
      <c r="H152" s="39"/>
      <c r="I152" s="39"/>
    </row>
    <row r="153" spans="2:9" ht="12.75">
      <c r="B153" s="39"/>
      <c r="C153" s="39"/>
      <c r="D153" s="39"/>
      <c r="E153" s="39"/>
      <c r="F153" s="39"/>
      <c r="G153" s="39"/>
      <c r="H153" s="39"/>
      <c r="I153" s="39"/>
    </row>
    <row r="154" spans="2:9" ht="12.75">
      <c r="B154" s="39"/>
      <c r="C154" s="39"/>
      <c r="D154" s="39"/>
      <c r="E154" s="39"/>
      <c r="F154" s="39"/>
      <c r="G154" s="39"/>
      <c r="H154" s="39"/>
      <c r="I154" s="39"/>
    </row>
  </sheetData>
  <mergeCells count="99">
    <mergeCell ref="K24:R24"/>
    <mergeCell ref="K26:R26"/>
    <mergeCell ref="K27:R27"/>
    <mergeCell ref="B42:I42"/>
    <mergeCell ref="B25:I25"/>
    <mergeCell ref="B26:I26"/>
    <mergeCell ref="B27:I27"/>
    <mergeCell ref="B28:I28"/>
    <mergeCell ref="B29:I29"/>
    <mergeCell ref="B30:I30"/>
    <mergeCell ref="B5:I5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4:I24"/>
    <mergeCell ref="B23:I23"/>
    <mergeCell ref="B31:I31"/>
    <mergeCell ref="B32:I32"/>
    <mergeCell ref="B33:I33"/>
    <mergeCell ref="B34:I34"/>
    <mergeCell ref="B40:I40"/>
    <mergeCell ref="B41:I41"/>
    <mergeCell ref="B47:I47"/>
    <mergeCell ref="B35:I35"/>
    <mergeCell ref="B36:I36"/>
    <mergeCell ref="B37:I37"/>
    <mergeCell ref="B38:I38"/>
    <mergeCell ref="B39:I39"/>
    <mergeCell ref="B95:I95"/>
    <mergeCell ref="B90:I90"/>
    <mergeCell ref="B88:I88"/>
    <mergeCell ref="B69:I69"/>
    <mergeCell ref="B107:I107"/>
    <mergeCell ref="B109:I109"/>
    <mergeCell ref="B110:I110"/>
    <mergeCell ref="B105:I105"/>
    <mergeCell ref="B111:I111"/>
    <mergeCell ref="B112:I112"/>
    <mergeCell ref="B113:I113"/>
    <mergeCell ref="B114:I114"/>
    <mergeCell ref="B115:I115"/>
    <mergeCell ref="B116:I116"/>
    <mergeCell ref="B117:I117"/>
    <mergeCell ref="B118:I118"/>
    <mergeCell ref="B119:I119"/>
    <mergeCell ref="B120:I120"/>
    <mergeCell ref="B121:I121"/>
    <mergeCell ref="B122:I122"/>
    <mergeCell ref="B123:I123"/>
    <mergeCell ref="B124:I124"/>
    <mergeCell ref="B125:I125"/>
    <mergeCell ref="B126:I126"/>
    <mergeCell ref="B127:I127"/>
    <mergeCell ref="B128:I128"/>
    <mergeCell ref="B129:I129"/>
    <mergeCell ref="B130:I130"/>
    <mergeCell ref="B131:I131"/>
    <mergeCell ref="B132:I132"/>
    <mergeCell ref="B133:I133"/>
    <mergeCell ref="B134:I134"/>
    <mergeCell ref="B141:I141"/>
    <mergeCell ref="B142:I142"/>
    <mergeCell ref="B135:I135"/>
    <mergeCell ref="B136:I136"/>
    <mergeCell ref="B137:I137"/>
    <mergeCell ref="B138:I138"/>
    <mergeCell ref="B139:I139"/>
    <mergeCell ref="B140:I140"/>
    <mergeCell ref="B154:I154"/>
    <mergeCell ref="B147:I147"/>
    <mergeCell ref="B148:I148"/>
    <mergeCell ref="B149:I149"/>
    <mergeCell ref="B150:I150"/>
    <mergeCell ref="B151:I151"/>
    <mergeCell ref="B152:I152"/>
    <mergeCell ref="B153:I153"/>
    <mergeCell ref="B143:I143"/>
    <mergeCell ref="B144:I144"/>
    <mergeCell ref="B145:I145"/>
    <mergeCell ref="B146:I146"/>
    <mergeCell ref="B50:I50"/>
    <mergeCell ref="B48:I48"/>
    <mergeCell ref="B49:I49"/>
    <mergeCell ref="B44:I44"/>
    <mergeCell ref="B45:I45"/>
  </mergeCells>
  <printOptions/>
  <pageMargins left="0.75" right="0.75" top="1" bottom="1" header="0.5" footer="0.5"/>
  <pageSetup horizontalDpi="600" verticalDpi="600" orientation="portrait" scale="94" r:id="rId1"/>
  <rowBreaks count="2" manualBreakCount="2">
    <brk id="50" max="8" man="1"/>
    <brk id="105" max="255" man="1"/>
  </rowBreaks>
  <colBreaks count="1" manualBreakCount="1">
    <brk id="9" max="9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3" sqref="A3"/>
    </sheetView>
  </sheetViews>
  <sheetFormatPr defaultColWidth="9.140625" defaultRowHeight="12.75"/>
  <cols>
    <col min="1" max="1" width="3.28125" style="1" customWidth="1"/>
    <col min="2" max="2" width="32.28125" style="1" customWidth="1"/>
    <col min="3" max="3" width="8.8515625" style="1" customWidth="1"/>
    <col min="4" max="4" width="2.28125" style="1" customWidth="1"/>
    <col min="5" max="5" width="10.28125" style="1" bestFit="1" customWidth="1"/>
    <col min="6" max="6" width="2.28125" style="1" customWidth="1"/>
    <col min="7" max="7" width="8.8515625" style="1" customWidth="1"/>
    <col min="8" max="8" width="2.28125" style="1" customWidth="1"/>
    <col min="9" max="9" width="9.28125" style="1" bestFit="1" customWidth="1"/>
    <col min="10" max="16384" width="8.8515625" style="1" customWidth="1"/>
  </cols>
  <sheetData>
    <row r="1" spans="1:9" ht="15.75">
      <c r="A1" s="16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5.75">
      <c r="A2" s="16" t="s">
        <v>88</v>
      </c>
      <c r="B2" s="15"/>
      <c r="C2" s="15"/>
      <c r="D2" s="15"/>
      <c r="E2" s="15"/>
      <c r="F2" s="15"/>
      <c r="G2" s="15"/>
      <c r="H2" s="15"/>
      <c r="I2" s="15"/>
    </row>
    <row r="3" spans="1:9" ht="15.75">
      <c r="A3" s="16" t="s">
        <v>223</v>
      </c>
      <c r="B3" s="15"/>
      <c r="C3" s="15"/>
      <c r="D3" s="15"/>
      <c r="E3" s="15"/>
      <c r="F3" s="15"/>
      <c r="G3" s="15"/>
      <c r="H3" s="15"/>
      <c r="I3" s="15"/>
    </row>
    <row r="4" spans="2:9" ht="12.75">
      <c r="B4" s="15"/>
      <c r="C4" s="15"/>
      <c r="D4" s="15"/>
      <c r="E4" s="15"/>
      <c r="F4" s="15"/>
      <c r="G4" s="15"/>
      <c r="H4" s="15"/>
      <c r="I4" s="15"/>
    </row>
    <row r="5" spans="1:9" ht="12.75">
      <c r="A5" s="6">
        <v>5</v>
      </c>
      <c r="B5" s="42" t="s">
        <v>296</v>
      </c>
      <c r="C5" s="42"/>
      <c r="D5" s="42"/>
      <c r="E5" s="42"/>
      <c r="F5" s="42"/>
      <c r="G5" s="42"/>
      <c r="H5" s="42"/>
      <c r="I5" s="42"/>
    </row>
    <row r="6" spans="2:9" ht="12.75">
      <c r="B6" s="39"/>
      <c r="C6" s="39"/>
      <c r="D6" s="39"/>
      <c r="E6" s="39"/>
      <c r="F6" s="39"/>
      <c r="G6" s="39"/>
      <c r="H6" s="39"/>
      <c r="I6" s="39"/>
    </row>
    <row r="7" spans="2:9" ht="12.75">
      <c r="B7" s="39" t="s">
        <v>297</v>
      </c>
      <c r="C7" s="39"/>
      <c r="D7" s="39"/>
      <c r="E7" s="39"/>
      <c r="F7" s="39"/>
      <c r="G7" s="39"/>
      <c r="H7" s="39"/>
      <c r="I7" s="39"/>
    </row>
    <row r="8" spans="2:9" ht="12.75">
      <c r="B8" s="39"/>
      <c r="C8" s="39"/>
      <c r="D8" s="39"/>
      <c r="E8" s="39"/>
      <c r="F8" s="39"/>
      <c r="G8" s="39"/>
      <c r="H8" s="39"/>
      <c r="I8" s="39"/>
    </row>
    <row r="9" spans="2:9" ht="12.75">
      <c r="B9" s="15"/>
      <c r="C9" s="15"/>
      <c r="D9" s="15"/>
      <c r="E9" s="15"/>
      <c r="F9" s="15"/>
      <c r="G9" s="15"/>
      <c r="H9" s="15"/>
      <c r="I9" s="3" t="s">
        <v>2</v>
      </c>
    </row>
    <row r="10" spans="2:9" ht="13.5" thickBot="1">
      <c r="B10" s="39" t="s">
        <v>190</v>
      </c>
      <c r="C10" s="39"/>
      <c r="D10" s="15"/>
      <c r="E10" s="15"/>
      <c r="F10" s="15"/>
      <c r="G10" s="15"/>
      <c r="H10" s="15"/>
      <c r="I10" s="33">
        <v>1517</v>
      </c>
    </row>
    <row r="11" spans="2:9" ht="13.5" thickTop="1">
      <c r="B11" s="43"/>
      <c r="C11" s="43"/>
      <c r="D11" s="43"/>
      <c r="E11" s="43"/>
      <c r="F11" s="43"/>
      <c r="G11" s="43"/>
      <c r="H11" s="43"/>
      <c r="I11" s="43"/>
    </row>
    <row r="12" spans="1:9" ht="12.75">
      <c r="A12" s="6">
        <v>6</v>
      </c>
      <c r="B12" s="42" t="s">
        <v>178</v>
      </c>
      <c r="C12" s="42"/>
      <c r="D12" s="42"/>
      <c r="E12" s="42"/>
      <c r="F12" s="42"/>
      <c r="G12" s="42"/>
      <c r="H12" s="42"/>
      <c r="I12" s="42"/>
    </row>
    <row r="13" spans="2:9" ht="12.75">
      <c r="B13" s="39"/>
      <c r="C13" s="39"/>
      <c r="D13" s="39"/>
      <c r="E13" s="39"/>
      <c r="F13" s="39"/>
      <c r="G13" s="39"/>
      <c r="H13" s="39"/>
      <c r="I13" s="39"/>
    </row>
    <row r="14" spans="2:9" ht="12.75">
      <c r="B14" s="39" t="s">
        <v>227</v>
      </c>
      <c r="C14" s="39"/>
      <c r="D14" s="39"/>
      <c r="E14" s="39"/>
      <c r="F14" s="39"/>
      <c r="G14" s="39"/>
      <c r="H14" s="39"/>
      <c r="I14" s="39"/>
    </row>
    <row r="15" spans="2:9" ht="12.75">
      <c r="B15" s="39" t="s">
        <v>228</v>
      </c>
      <c r="C15" s="39"/>
      <c r="D15" s="39"/>
      <c r="E15" s="39"/>
      <c r="F15" s="39"/>
      <c r="G15" s="39"/>
      <c r="H15" s="39"/>
      <c r="I15" s="39"/>
    </row>
    <row r="16" spans="2:9" ht="12.75">
      <c r="B16" s="39" t="s">
        <v>229</v>
      </c>
      <c r="C16" s="39"/>
      <c r="D16" s="39"/>
      <c r="E16" s="39"/>
      <c r="F16" s="39"/>
      <c r="G16" s="39"/>
      <c r="H16" s="39"/>
      <c r="I16" s="39"/>
    </row>
    <row r="18" spans="1:2" ht="12.75">
      <c r="A18" s="6">
        <v>7</v>
      </c>
      <c r="B18" s="6" t="s">
        <v>32</v>
      </c>
    </row>
    <row r="20" spans="3:9" ht="12.75">
      <c r="C20" s="40" t="s">
        <v>105</v>
      </c>
      <c r="D20" s="40"/>
      <c r="E20" s="40"/>
      <c r="G20" s="40" t="s">
        <v>65</v>
      </c>
      <c r="H20" s="40"/>
      <c r="I20" s="40"/>
    </row>
    <row r="21" spans="3:9" ht="12.75">
      <c r="C21" s="2" t="s">
        <v>106</v>
      </c>
      <c r="D21" s="6"/>
      <c r="E21" s="3" t="s">
        <v>133</v>
      </c>
      <c r="G21" s="2" t="s">
        <v>106</v>
      </c>
      <c r="H21" s="6"/>
      <c r="I21" s="3" t="s">
        <v>133</v>
      </c>
    </row>
    <row r="22" spans="3:9" ht="12.75">
      <c r="C22" s="2" t="s">
        <v>2</v>
      </c>
      <c r="D22" s="6"/>
      <c r="E22" s="3" t="s">
        <v>2</v>
      </c>
      <c r="G22" s="2" t="s">
        <v>2</v>
      </c>
      <c r="H22" s="6"/>
      <c r="I22" s="3" t="s">
        <v>2</v>
      </c>
    </row>
    <row r="24" spans="2:9" ht="12.75">
      <c r="B24" s="1" t="s">
        <v>134</v>
      </c>
      <c r="C24" s="8">
        <v>6585</v>
      </c>
      <c r="D24" s="9"/>
      <c r="E24" s="9">
        <v>12247</v>
      </c>
      <c r="F24" s="9"/>
      <c r="G24" s="8">
        <v>23373</v>
      </c>
      <c r="H24" s="9"/>
      <c r="I24" s="9">
        <v>29784</v>
      </c>
    </row>
    <row r="25" spans="2:9" ht="12.75">
      <c r="B25" s="1" t="s">
        <v>201</v>
      </c>
      <c r="C25" s="8">
        <v>7</v>
      </c>
      <c r="D25" s="9"/>
      <c r="E25" s="9">
        <v>0</v>
      </c>
      <c r="F25" s="9"/>
      <c r="G25" s="8">
        <v>7</v>
      </c>
      <c r="H25" s="9"/>
      <c r="I25" s="9">
        <v>-1000</v>
      </c>
    </row>
    <row r="26" spans="2:9" ht="12.75">
      <c r="B26" s="1" t="s">
        <v>135</v>
      </c>
      <c r="C26" s="8">
        <v>466</v>
      </c>
      <c r="D26" s="9"/>
      <c r="E26" s="9">
        <v>454</v>
      </c>
      <c r="F26" s="9"/>
      <c r="G26" s="8">
        <v>1440</v>
      </c>
      <c r="H26" s="9"/>
      <c r="I26" s="9">
        <v>1266</v>
      </c>
    </row>
    <row r="27" spans="3:9" ht="12.75">
      <c r="C27" s="31"/>
      <c r="D27" s="9"/>
      <c r="E27" s="11"/>
      <c r="F27" s="9"/>
      <c r="G27" s="31"/>
      <c r="H27" s="9"/>
      <c r="I27" s="11"/>
    </row>
    <row r="28" spans="3:9" ht="13.5" thickBot="1">
      <c r="C28" s="32">
        <f>SUM(C24:C27)</f>
        <v>7058</v>
      </c>
      <c r="E28" s="30">
        <f>SUM(E24:E27)</f>
        <v>12701</v>
      </c>
      <c r="G28" s="32">
        <f>SUM(G24:G27)</f>
        <v>24820</v>
      </c>
      <c r="I28" s="30">
        <f>SUM(I24:I27)</f>
        <v>30050</v>
      </c>
    </row>
    <row r="29" ht="13.5" thickTop="1"/>
    <row r="30" spans="2:9" ht="12.75">
      <c r="B30" s="39" t="s">
        <v>230</v>
      </c>
      <c r="C30" s="39"/>
      <c r="D30" s="39"/>
      <c r="E30" s="39"/>
      <c r="F30" s="39"/>
      <c r="G30" s="39"/>
      <c r="H30" s="39"/>
      <c r="I30" s="39"/>
    </row>
    <row r="31" spans="2:9" ht="12.75">
      <c r="B31" s="39" t="s">
        <v>141</v>
      </c>
      <c r="C31" s="39"/>
      <c r="D31" s="39"/>
      <c r="E31" s="39"/>
      <c r="F31" s="39"/>
      <c r="G31" s="39"/>
      <c r="H31" s="39"/>
      <c r="I31" s="39"/>
    </row>
    <row r="33" spans="3:9" ht="12.75">
      <c r="C33" s="2" t="s">
        <v>137</v>
      </c>
      <c r="D33" s="3"/>
      <c r="E33" s="3" t="s">
        <v>137</v>
      </c>
      <c r="F33" s="3"/>
      <c r="G33" s="2" t="s">
        <v>137</v>
      </c>
      <c r="H33" s="3"/>
      <c r="I33" s="3" t="s">
        <v>137</v>
      </c>
    </row>
    <row r="34" spans="2:9" ht="12.75">
      <c r="B34" s="1" t="s">
        <v>136</v>
      </c>
      <c r="C34" s="8">
        <v>28</v>
      </c>
      <c r="D34" s="9"/>
      <c r="E34" s="9">
        <v>28</v>
      </c>
      <c r="F34" s="9"/>
      <c r="G34" s="8">
        <v>28</v>
      </c>
      <c r="H34" s="9"/>
      <c r="I34" s="9">
        <v>28</v>
      </c>
    </row>
    <row r="35" spans="2:9" ht="12.75">
      <c r="B35" s="1" t="s">
        <v>138</v>
      </c>
      <c r="C35" s="8"/>
      <c r="D35" s="9"/>
      <c r="E35" s="9"/>
      <c r="F35" s="9"/>
      <c r="G35" s="8"/>
      <c r="H35" s="9"/>
      <c r="I35" s="9"/>
    </row>
    <row r="36" spans="2:9" ht="12.75">
      <c r="B36" s="1" t="s">
        <v>139</v>
      </c>
      <c r="C36" s="8"/>
      <c r="D36" s="9"/>
      <c r="E36" s="9"/>
      <c r="F36" s="9"/>
      <c r="G36" s="8"/>
      <c r="H36" s="9"/>
      <c r="I36" s="9"/>
    </row>
    <row r="37" spans="2:9" ht="12.75">
      <c r="B37" s="1" t="s">
        <v>307</v>
      </c>
      <c r="C37" s="8">
        <v>3</v>
      </c>
      <c r="D37" s="9"/>
      <c r="E37" s="9">
        <v>11</v>
      </c>
      <c r="F37" s="9"/>
      <c r="G37" s="8">
        <v>3</v>
      </c>
      <c r="H37" s="9"/>
      <c r="I37" s="9">
        <v>7</v>
      </c>
    </row>
    <row r="38" spans="2:9" ht="12.75">
      <c r="B38" s="1" t="s">
        <v>231</v>
      </c>
      <c r="C38" s="8">
        <v>-1</v>
      </c>
      <c r="D38" s="9"/>
      <c r="E38" s="9">
        <v>0</v>
      </c>
      <c r="F38" s="9"/>
      <c r="G38" s="8">
        <v>-1</v>
      </c>
      <c r="H38" s="9"/>
      <c r="I38" s="9">
        <v>0</v>
      </c>
    </row>
    <row r="39" spans="2:9" ht="12.75">
      <c r="B39" s="1" t="s">
        <v>232</v>
      </c>
      <c r="C39" s="8">
        <v>-1</v>
      </c>
      <c r="D39" s="9"/>
      <c r="E39" s="9">
        <v>0</v>
      </c>
      <c r="F39" s="9"/>
      <c r="G39" s="8">
        <v>0</v>
      </c>
      <c r="H39" s="9"/>
      <c r="I39" s="9">
        <v>0</v>
      </c>
    </row>
    <row r="40" spans="2:9" ht="12.75">
      <c r="B40" s="1" t="s">
        <v>308</v>
      </c>
      <c r="C40" s="8">
        <v>0</v>
      </c>
      <c r="D40" s="9"/>
      <c r="E40" s="9">
        <v>0</v>
      </c>
      <c r="F40" s="9"/>
      <c r="G40" s="8">
        <v>-1</v>
      </c>
      <c r="H40" s="9"/>
      <c r="I40" s="9">
        <v>0</v>
      </c>
    </row>
    <row r="41" spans="2:9" ht="12.75">
      <c r="B41" s="1" t="s">
        <v>202</v>
      </c>
      <c r="C41" s="8">
        <v>0</v>
      </c>
      <c r="D41" s="9"/>
      <c r="E41" s="9">
        <v>0</v>
      </c>
      <c r="F41" s="9"/>
      <c r="G41" s="8">
        <v>0</v>
      </c>
      <c r="H41" s="9"/>
      <c r="I41" s="9">
        <v>-1</v>
      </c>
    </row>
    <row r="42" spans="2:9" ht="12.75">
      <c r="B42" s="1" t="s">
        <v>135</v>
      </c>
      <c r="C42" s="8">
        <v>-1</v>
      </c>
      <c r="D42" s="9"/>
      <c r="E42" s="9">
        <v>-3</v>
      </c>
      <c r="F42" s="9"/>
      <c r="G42" s="8">
        <v>5</v>
      </c>
      <c r="H42" s="9"/>
      <c r="I42" s="9">
        <v>-1</v>
      </c>
    </row>
    <row r="43" spans="3:9" ht="12.75">
      <c r="C43" s="31"/>
      <c r="D43" s="9"/>
      <c r="E43" s="11"/>
      <c r="F43" s="9"/>
      <c r="G43" s="31"/>
      <c r="H43" s="9"/>
      <c r="I43" s="11"/>
    </row>
    <row r="44" spans="2:9" ht="13.5" thickBot="1">
      <c r="B44" s="1" t="s">
        <v>233</v>
      </c>
      <c r="C44" s="13">
        <f>SUM(C34:C43)</f>
        <v>28</v>
      </c>
      <c r="D44" s="9"/>
      <c r="E44" s="14">
        <f>SUM(E34:E43)</f>
        <v>36</v>
      </c>
      <c r="F44" s="9"/>
      <c r="G44" s="13">
        <f>SUM(G34:G43)</f>
        <v>34</v>
      </c>
      <c r="H44" s="9"/>
      <c r="I44" s="14">
        <f>SUM(I34:I43)</f>
        <v>33</v>
      </c>
    </row>
    <row r="45" ht="13.5" thickTop="1"/>
  </sheetData>
  <mergeCells count="15">
    <mergeCell ref="B10:C10"/>
    <mergeCell ref="B8:I8"/>
    <mergeCell ref="B5:I5"/>
    <mergeCell ref="B6:I6"/>
    <mergeCell ref="B7:I7"/>
    <mergeCell ref="B30:I30"/>
    <mergeCell ref="B31:I31"/>
    <mergeCell ref="B11:I11"/>
    <mergeCell ref="C20:E20"/>
    <mergeCell ref="G20:I20"/>
    <mergeCell ref="B15:I15"/>
    <mergeCell ref="B16:I16"/>
    <mergeCell ref="B12:I12"/>
    <mergeCell ref="B13:I13"/>
    <mergeCell ref="B14:I1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3" sqref="A3"/>
    </sheetView>
  </sheetViews>
  <sheetFormatPr defaultColWidth="9.140625" defaultRowHeight="12.75"/>
  <cols>
    <col min="1" max="1" width="3.28125" style="1" customWidth="1"/>
    <col min="2" max="2" width="30.00390625" style="1" customWidth="1"/>
    <col min="3" max="3" width="10.00390625" style="1" customWidth="1"/>
    <col min="4" max="4" width="2.28125" style="1" customWidth="1"/>
    <col min="5" max="5" width="10.00390625" style="1" customWidth="1"/>
    <col min="6" max="6" width="2.28125" style="1" customWidth="1"/>
    <col min="7" max="7" width="10.00390625" style="1" customWidth="1"/>
    <col min="8" max="8" width="2.28125" style="1" customWidth="1"/>
    <col min="9" max="9" width="10.00390625" style="1" customWidth="1"/>
    <col min="10" max="16384" width="8.8515625" style="1" customWidth="1"/>
  </cols>
  <sheetData>
    <row r="1" spans="1:2" ht="15.75">
      <c r="A1" s="16" t="s">
        <v>0</v>
      </c>
      <c r="B1" s="15"/>
    </row>
    <row r="2" spans="1:2" ht="15.75">
      <c r="A2" s="16" t="s">
        <v>88</v>
      </c>
      <c r="B2" s="15"/>
    </row>
    <row r="3" spans="1:2" ht="15.75">
      <c r="A3" s="16" t="s">
        <v>223</v>
      </c>
      <c r="B3" s="15"/>
    </row>
    <row r="5" spans="1:9" ht="12.75">
      <c r="A5" s="6">
        <v>8</v>
      </c>
      <c r="B5" s="42" t="s">
        <v>179</v>
      </c>
      <c r="C5" s="42"/>
      <c r="D5" s="42"/>
      <c r="E5" s="42"/>
      <c r="F5" s="42"/>
      <c r="G5" s="42"/>
      <c r="H5" s="42"/>
      <c r="I5" s="42"/>
    </row>
    <row r="7" spans="3:9" ht="12.75">
      <c r="C7" s="40" t="s">
        <v>105</v>
      </c>
      <c r="D7" s="40"/>
      <c r="E7" s="40"/>
      <c r="G7" s="40" t="s">
        <v>65</v>
      </c>
      <c r="H7" s="40"/>
      <c r="I7" s="40"/>
    </row>
    <row r="8" spans="3:9" ht="12.75">
      <c r="C8" s="2" t="s">
        <v>106</v>
      </c>
      <c r="D8" s="6"/>
      <c r="E8" s="3" t="s">
        <v>133</v>
      </c>
      <c r="G8" s="2" t="s">
        <v>106</v>
      </c>
      <c r="H8" s="6"/>
      <c r="I8" s="3" t="s">
        <v>133</v>
      </c>
    </row>
    <row r="10" ht="12.75">
      <c r="B10" s="1" t="s">
        <v>142</v>
      </c>
    </row>
    <row r="12" spans="2:9" ht="12.75">
      <c r="B12" s="1" t="s">
        <v>143</v>
      </c>
      <c r="C12" s="35">
        <f>+'Condensed Income Statements'!E34</f>
        <v>17971</v>
      </c>
      <c r="E12" s="17">
        <f>+'Condensed Income Statements'!G34</f>
        <v>22453</v>
      </c>
      <c r="G12" s="35">
        <f>+'Condensed Income Statements'!I34</f>
        <v>47961</v>
      </c>
      <c r="I12" s="17">
        <f>+'Condensed Income Statements'!K34</f>
        <v>61616</v>
      </c>
    </row>
    <row r="13" spans="2:7" ht="12.75">
      <c r="B13" s="1" t="s">
        <v>144</v>
      </c>
      <c r="C13" s="6"/>
      <c r="G13" s="6"/>
    </row>
    <row r="14" spans="2:9" ht="12.75">
      <c r="B14" s="1" t="s">
        <v>145</v>
      </c>
      <c r="C14" s="8">
        <v>97970</v>
      </c>
      <c r="D14" s="9"/>
      <c r="E14" s="9">
        <f>97835500/1000</f>
        <v>97835.5</v>
      </c>
      <c r="F14" s="9"/>
      <c r="G14" s="8">
        <v>97970</v>
      </c>
      <c r="H14" s="9"/>
      <c r="I14" s="9">
        <f>97835500/1000</f>
        <v>97835.5</v>
      </c>
    </row>
    <row r="15" spans="3:9" ht="12.75">
      <c r="C15" s="8"/>
      <c r="D15" s="9"/>
      <c r="E15" s="9"/>
      <c r="F15" s="9"/>
      <c r="G15" s="8"/>
      <c r="H15" s="9"/>
      <c r="I15" s="9"/>
    </row>
    <row r="16" spans="2:9" ht="12.75">
      <c r="B16" s="1" t="s">
        <v>146</v>
      </c>
      <c r="C16" s="36">
        <f>ROUND(+C12/C14*100,2)</f>
        <v>18.34</v>
      </c>
      <c r="E16" s="37">
        <f>ROUND(+E12/E14*100,2)</f>
        <v>22.95</v>
      </c>
      <c r="G16" s="36">
        <f>ROUND(+G12/G14*100,2)</f>
        <v>48.95</v>
      </c>
      <c r="I16" s="37">
        <f>ROUND(+I12/I14*100,2)</f>
        <v>62.98</v>
      </c>
    </row>
    <row r="17" spans="3:7" ht="12.75">
      <c r="C17" s="6"/>
      <c r="G17" s="6"/>
    </row>
    <row r="18" spans="2:7" ht="12.75">
      <c r="B18" s="1" t="s">
        <v>147</v>
      </c>
      <c r="C18" s="6"/>
      <c r="G18" s="6"/>
    </row>
    <row r="19" spans="3:7" ht="12.75">
      <c r="C19" s="6"/>
      <c r="G19" s="6"/>
    </row>
    <row r="20" spans="2:9" ht="12.75">
      <c r="B20" s="1" t="s">
        <v>143</v>
      </c>
      <c r="C20" s="8">
        <f>+C12</f>
        <v>17971</v>
      </c>
      <c r="D20" s="9"/>
      <c r="E20" s="9">
        <f>+E12</f>
        <v>22453</v>
      </c>
      <c r="F20" s="9"/>
      <c r="G20" s="8">
        <f>+G12</f>
        <v>47961</v>
      </c>
      <c r="H20" s="9"/>
      <c r="I20" s="9">
        <f>+I12</f>
        <v>61616</v>
      </c>
    </row>
    <row r="21" spans="2:7" ht="12.75">
      <c r="B21" s="1" t="s">
        <v>144</v>
      </c>
      <c r="C21" s="6"/>
      <c r="G21" s="6"/>
    </row>
    <row r="22" spans="2:7" ht="12.75">
      <c r="B22" s="1" t="s">
        <v>148</v>
      </c>
      <c r="C22" s="6"/>
      <c r="G22" s="6"/>
    </row>
    <row r="23" spans="2:9" ht="12.75">
      <c r="B23" s="1" t="s">
        <v>149</v>
      </c>
      <c r="C23" s="8">
        <f>+C14</f>
        <v>97970</v>
      </c>
      <c r="E23" s="9">
        <f>+E14</f>
        <v>97835.5</v>
      </c>
      <c r="G23" s="8">
        <f>+G14</f>
        <v>97970</v>
      </c>
      <c r="I23" s="9">
        <f>+I14</f>
        <v>97835.5</v>
      </c>
    </row>
    <row r="24" spans="2:9" ht="12.75">
      <c r="B24" s="1" t="s">
        <v>150</v>
      </c>
      <c r="C24" s="8">
        <v>115</v>
      </c>
      <c r="D24" s="9"/>
      <c r="E24" s="9">
        <f>+E26-E23</f>
        <v>19.279999999998836</v>
      </c>
      <c r="F24" s="9"/>
      <c r="G24" s="8">
        <v>115</v>
      </c>
      <c r="H24" s="9"/>
      <c r="I24" s="9">
        <f>+I26-I23</f>
        <v>19.279999999998836</v>
      </c>
    </row>
    <row r="25" spans="2:9" ht="12.75">
      <c r="B25" s="1" t="s">
        <v>151</v>
      </c>
      <c r="C25" s="31"/>
      <c r="D25" s="9"/>
      <c r="E25" s="11"/>
      <c r="F25" s="9"/>
      <c r="G25" s="31"/>
      <c r="H25" s="9"/>
      <c r="I25" s="11"/>
    </row>
    <row r="26" spans="2:9" ht="12.75">
      <c r="B26" s="1" t="s">
        <v>152</v>
      </c>
      <c r="C26" s="12">
        <f>SUM(C23:C25)</f>
        <v>98085</v>
      </c>
      <c r="D26" s="9"/>
      <c r="E26" s="10">
        <f>97854780/1000</f>
        <v>97854.78</v>
      </c>
      <c r="F26" s="9"/>
      <c r="G26" s="12">
        <f>SUM(G23:G25)</f>
        <v>98085</v>
      </c>
      <c r="H26" s="9"/>
      <c r="I26" s="10">
        <f>97854780/1000</f>
        <v>97854.78</v>
      </c>
    </row>
    <row r="27" spans="3:7" ht="12.75">
      <c r="C27" s="6"/>
      <c r="G27" s="6"/>
    </row>
    <row r="28" spans="2:9" ht="12.75">
      <c r="B28" s="1" t="s">
        <v>153</v>
      </c>
      <c r="C28" s="36">
        <f>ROUND(+C20/C26*100,2)</f>
        <v>18.32</v>
      </c>
      <c r="E28" s="37">
        <f>ROUND(+E20/E26*100,2)</f>
        <v>22.95</v>
      </c>
      <c r="G28" s="36">
        <f>ROUND(+G20/G26*100,2)</f>
        <v>48.9</v>
      </c>
      <c r="I28" s="37">
        <f>ROUND(+I20/I26*100,2)</f>
        <v>62.97</v>
      </c>
    </row>
    <row r="30" spans="1:9" ht="12.75">
      <c r="A30" s="6">
        <v>9</v>
      </c>
      <c r="B30" s="42" t="s">
        <v>180</v>
      </c>
      <c r="C30" s="42"/>
      <c r="D30" s="42"/>
      <c r="E30" s="42"/>
      <c r="F30" s="42"/>
      <c r="G30" s="42"/>
      <c r="H30" s="42"/>
      <c r="I30" s="42"/>
    </row>
    <row r="32" spans="2:9" ht="12.75">
      <c r="B32" s="39" t="s">
        <v>234</v>
      </c>
      <c r="C32" s="39"/>
      <c r="D32" s="39"/>
      <c r="E32" s="39"/>
      <c r="F32" s="39"/>
      <c r="G32" s="39"/>
      <c r="H32" s="39"/>
      <c r="I32" s="39"/>
    </row>
    <row r="33" spans="2:9" ht="12.75">
      <c r="B33" s="39" t="s">
        <v>235</v>
      </c>
      <c r="C33" s="39"/>
      <c r="D33" s="39"/>
      <c r="E33" s="39"/>
      <c r="F33" s="39"/>
      <c r="G33" s="39"/>
      <c r="H33" s="39"/>
      <c r="I33" s="39"/>
    </row>
    <row r="34" spans="2:9" ht="12.75">
      <c r="B34" s="39" t="s">
        <v>236</v>
      </c>
      <c r="C34" s="39"/>
      <c r="D34" s="39"/>
      <c r="E34" s="39"/>
      <c r="F34" s="39"/>
      <c r="G34" s="39"/>
      <c r="H34" s="39"/>
      <c r="I34" s="39"/>
    </row>
    <row r="35" spans="2:9" ht="12.75">
      <c r="B35" s="39" t="s">
        <v>115</v>
      </c>
      <c r="C35" s="39"/>
      <c r="D35" s="39"/>
      <c r="E35" s="39"/>
      <c r="F35" s="39"/>
      <c r="G35" s="39"/>
      <c r="H35" s="39"/>
      <c r="I35" s="39"/>
    </row>
    <row r="37" spans="1:9" ht="12.75">
      <c r="A37" s="6">
        <v>10</v>
      </c>
      <c r="B37" s="42" t="s">
        <v>181</v>
      </c>
      <c r="C37" s="42"/>
      <c r="D37" s="42"/>
      <c r="E37" s="42"/>
      <c r="F37" s="42"/>
      <c r="G37" s="42"/>
      <c r="H37" s="42"/>
      <c r="I37" s="42"/>
    </row>
    <row r="38" spans="1:9" ht="12.75">
      <c r="A38" s="6"/>
      <c r="B38" s="39"/>
      <c r="C38" s="39"/>
      <c r="D38" s="39"/>
      <c r="E38" s="39"/>
      <c r="F38" s="39"/>
      <c r="G38" s="39"/>
      <c r="H38" s="39"/>
      <c r="I38" s="39"/>
    </row>
    <row r="39" spans="1:9" ht="12.75">
      <c r="A39" s="6"/>
      <c r="B39" s="39" t="s">
        <v>110</v>
      </c>
      <c r="C39" s="39"/>
      <c r="D39" s="39"/>
      <c r="E39" s="39"/>
      <c r="F39" s="39"/>
      <c r="G39" s="39"/>
      <c r="H39" s="39"/>
      <c r="I39" s="39"/>
    </row>
    <row r="40" spans="2:9" ht="12.75">
      <c r="B40" s="39"/>
      <c r="C40" s="39"/>
      <c r="D40" s="39"/>
      <c r="E40" s="39"/>
      <c r="F40" s="39"/>
      <c r="G40" s="39"/>
      <c r="H40" s="39"/>
      <c r="I40" s="39"/>
    </row>
    <row r="41" spans="7:9" ht="12.75">
      <c r="G41" s="2" t="s">
        <v>155</v>
      </c>
      <c r="H41" s="6"/>
      <c r="I41" s="2" t="s">
        <v>1</v>
      </c>
    </row>
    <row r="42" spans="7:9" ht="12.75">
      <c r="G42" s="2" t="s">
        <v>154</v>
      </c>
      <c r="H42" s="6"/>
      <c r="I42" s="2" t="s">
        <v>154</v>
      </c>
    </row>
    <row r="43" spans="7:9" ht="12.75">
      <c r="G43" s="2" t="s">
        <v>106</v>
      </c>
      <c r="H43" s="6"/>
      <c r="I43" s="2" t="s">
        <v>106</v>
      </c>
    </row>
    <row r="44" spans="7:9" ht="12.75">
      <c r="G44" s="2" t="s">
        <v>2</v>
      </c>
      <c r="H44" s="6"/>
      <c r="I44" s="2" t="s">
        <v>2</v>
      </c>
    </row>
    <row r="45" spans="2:9" ht="12.75">
      <c r="B45" s="39"/>
      <c r="C45" s="39"/>
      <c r="D45" s="39"/>
      <c r="E45" s="39"/>
      <c r="F45" s="39"/>
      <c r="G45" s="39"/>
      <c r="H45" s="39"/>
      <c r="I45" s="39"/>
    </row>
    <row r="46" spans="2:9" ht="12.75">
      <c r="B46" s="39" t="s">
        <v>107</v>
      </c>
      <c r="C46" s="39"/>
      <c r="D46" s="39"/>
      <c r="E46" s="39"/>
      <c r="G46" s="38">
        <v>0</v>
      </c>
      <c r="H46" s="6"/>
      <c r="I46" s="38">
        <v>0</v>
      </c>
    </row>
    <row r="47" spans="2:9" ht="12.75">
      <c r="B47" s="39" t="s">
        <v>108</v>
      </c>
      <c r="C47" s="39"/>
      <c r="D47" s="39"/>
      <c r="E47" s="39"/>
      <c r="G47" s="38">
        <v>72</v>
      </c>
      <c r="H47" s="6"/>
      <c r="I47" s="38">
        <f>1670+G47</f>
        <v>1742</v>
      </c>
    </row>
    <row r="48" spans="2:9" ht="12.75">
      <c r="B48" s="39" t="s">
        <v>109</v>
      </c>
      <c r="C48" s="39"/>
      <c r="D48" s="39"/>
      <c r="E48" s="39"/>
      <c r="G48" s="38">
        <f>ROUND(11948.33/1000,0)</f>
        <v>12</v>
      </c>
      <c r="H48" s="6"/>
      <c r="I48" s="38">
        <f>ROUND((349972.79+11948.33)/1000,0)</f>
        <v>362</v>
      </c>
    </row>
    <row r="49" spans="2:9" ht="12.75">
      <c r="B49" s="39"/>
      <c r="C49" s="39"/>
      <c r="D49" s="39"/>
      <c r="E49" s="39"/>
      <c r="F49" s="39"/>
      <c r="G49" s="39"/>
      <c r="H49" s="39"/>
      <c r="I49" s="39"/>
    </row>
    <row r="50" spans="2:9" ht="12.75">
      <c r="B50" s="39" t="s">
        <v>114</v>
      </c>
      <c r="C50" s="39"/>
      <c r="D50" s="39"/>
      <c r="E50" s="39"/>
      <c r="F50" s="39"/>
      <c r="G50" s="39"/>
      <c r="H50" s="39"/>
      <c r="I50" s="39"/>
    </row>
    <row r="51" spans="2:9" ht="12.75">
      <c r="B51" s="39"/>
      <c r="C51" s="39"/>
      <c r="D51" s="39"/>
      <c r="E51" s="39"/>
      <c r="F51" s="39"/>
      <c r="G51" s="39"/>
      <c r="H51" s="39"/>
      <c r="I51" s="39"/>
    </row>
    <row r="52" spans="2:9" ht="12.75">
      <c r="B52" s="39"/>
      <c r="C52" s="39"/>
      <c r="D52" s="39"/>
      <c r="E52" s="39"/>
      <c r="F52" s="39"/>
      <c r="G52" s="39"/>
      <c r="I52" s="2" t="s">
        <v>2</v>
      </c>
    </row>
    <row r="53" spans="2:9" ht="12.75">
      <c r="B53" s="39" t="s">
        <v>111</v>
      </c>
      <c r="C53" s="39"/>
      <c r="D53" s="39"/>
      <c r="E53" s="39"/>
      <c r="F53" s="39"/>
      <c r="G53" s="39"/>
      <c r="I53" s="38">
        <v>3356</v>
      </c>
    </row>
    <row r="54" spans="2:9" ht="12.75">
      <c r="B54" s="39" t="s">
        <v>112</v>
      </c>
      <c r="C54" s="39"/>
      <c r="D54" s="39"/>
      <c r="E54" s="39"/>
      <c r="F54" s="39"/>
      <c r="G54" s="39"/>
      <c r="I54" s="38">
        <v>1839</v>
      </c>
    </row>
    <row r="55" spans="2:9" ht="12.75">
      <c r="B55" s="39" t="s">
        <v>113</v>
      </c>
      <c r="C55" s="39"/>
      <c r="D55" s="39"/>
      <c r="E55" s="39"/>
      <c r="F55" s="39"/>
      <c r="G55" s="39"/>
      <c r="I55" s="38">
        <v>1856</v>
      </c>
    </row>
  </sheetData>
  <mergeCells count="23">
    <mergeCell ref="B5:I5"/>
    <mergeCell ref="C7:E7"/>
    <mergeCell ref="G7:I7"/>
    <mergeCell ref="B54:G54"/>
    <mergeCell ref="B49:I49"/>
    <mergeCell ref="B46:E46"/>
    <mergeCell ref="B47:E47"/>
    <mergeCell ref="B48:E48"/>
    <mergeCell ref="B39:I39"/>
    <mergeCell ref="B45:I45"/>
    <mergeCell ref="B55:G55"/>
    <mergeCell ref="B50:I50"/>
    <mergeCell ref="B51:I51"/>
    <mergeCell ref="B52:G52"/>
    <mergeCell ref="B53:G53"/>
    <mergeCell ref="B37:I37"/>
    <mergeCell ref="B40:I40"/>
    <mergeCell ref="B38:I38"/>
    <mergeCell ref="B30:I30"/>
    <mergeCell ref="B35:I35"/>
    <mergeCell ref="B32:I32"/>
    <mergeCell ref="B33:I33"/>
    <mergeCell ref="B34:I34"/>
  </mergeCells>
  <printOptions/>
  <pageMargins left="0.75" right="0.75" top="1" bottom="1" header="0.5" footer="0.5"/>
  <pageSetup horizontalDpi="600" verticalDpi="600" orientation="portrait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3" sqref="A3"/>
    </sheetView>
  </sheetViews>
  <sheetFormatPr defaultColWidth="9.140625" defaultRowHeight="12.75"/>
  <cols>
    <col min="1" max="1" width="3.28125" style="1" customWidth="1"/>
    <col min="2" max="2" width="32.28125" style="1" customWidth="1"/>
    <col min="3" max="3" width="11.140625" style="1" customWidth="1"/>
    <col min="4" max="4" width="2.28125" style="1" customWidth="1"/>
    <col min="5" max="5" width="11.140625" style="1" customWidth="1"/>
    <col min="6" max="6" width="2.28125" style="1" customWidth="1"/>
    <col min="7" max="7" width="11.140625" style="1" customWidth="1"/>
    <col min="8" max="8" width="2.28125" style="1" customWidth="1"/>
    <col min="9" max="9" width="11.140625" style="1" customWidth="1"/>
    <col min="10" max="16384" width="8.8515625" style="1" customWidth="1"/>
  </cols>
  <sheetData>
    <row r="1" spans="1:2" ht="15.75">
      <c r="A1" s="16" t="s">
        <v>0</v>
      </c>
      <c r="B1" s="15"/>
    </row>
    <row r="2" spans="1:2" ht="15.75">
      <c r="A2" s="16" t="s">
        <v>88</v>
      </c>
      <c r="B2" s="15"/>
    </row>
    <row r="3" spans="1:2" ht="15.75">
      <c r="A3" s="16" t="s">
        <v>223</v>
      </c>
      <c r="B3" s="15"/>
    </row>
    <row r="5" spans="1:9" ht="12.75">
      <c r="A5" s="6">
        <v>11</v>
      </c>
      <c r="B5" s="42" t="s">
        <v>213</v>
      </c>
      <c r="C5" s="42"/>
      <c r="D5" s="42"/>
      <c r="E5" s="42"/>
      <c r="F5" s="42"/>
      <c r="G5" s="42"/>
      <c r="H5" s="42"/>
      <c r="I5" s="42"/>
    </row>
    <row r="7" spans="2:9" ht="12.75">
      <c r="B7" s="39" t="s">
        <v>263</v>
      </c>
      <c r="C7" s="39"/>
      <c r="D7" s="39"/>
      <c r="E7" s="39"/>
      <c r="F7" s="39"/>
      <c r="G7" s="39"/>
      <c r="H7" s="39"/>
      <c r="I7" s="39"/>
    </row>
    <row r="8" spans="2:9" ht="12.75">
      <c r="B8" s="39" t="s">
        <v>214</v>
      </c>
      <c r="C8" s="39"/>
      <c r="D8" s="39"/>
      <c r="E8" s="39"/>
      <c r="F8" s="39"/>
      <c r="G8" s="39"/>
      <c r="H8" s="39"/>
      <c r="I8" s="39"/>
    </row>
    <row r="10" spans="1:9" ht="12.75">
      <c r="A10" s="6">
        <v>12</v>
      </c>
      <c r="B10" s="42" t="s">
        <v>182</v>
      </c>
      <c r="C10" s="42"/>
      <c r="D10" s="42"/>
      <c r="E10" s="42"/>
      <c r="F10" s="42"/>
      <c r="G10" s="42"/>
      <c r="H10" s="42"/>
      <c r="I10" s="42"/>
    </row>
    <row r="11" spans="2:9" ht="12.75">
      <c r="B11" s="39"/>
      <c r="C11" s="39"/>
      <c r="D11" s="39"/>
      <c r="E11" s="39"/>
      <c r="F11" s="39"/>
      <c r="G11" s="39"/>
      <c r="H11" s="39"/>
      <c r="I11" s="39"/>
    </row>
    <row r="12" spans="2:9" ht="12.75">
      <c r="B12" s="39" t="s">
        <v>237</v>
      </c>
      <c r="C12" s="39"/>
      <c r="D12" s="39"/>
      <c r="E12" s="39"/>
      <c r="F12" s="39"/>
      <c r="G12" s="39"/>
      <c r="H12" s="39"/>
      <c r="I12" s="39"/>
    </row>
    <row r="13" spans="2:9" ht="12.75">
      <c r="B13" s="39" t="s">
        <v>238</v>
      </c>
      <c r="C13" s="39"/>
      <c r="D13" s="39"/>
      <c r="E13" s="39"/>
      <c r="F13" s="39"/>
      <c r="G13" s="39"/>
      <c r="H13" s="39"/>
      <c r="I13" s="39"/>
    </row>
    <row r="14" spans="2:9" ht="12.75">
      <c r="B14" s="39" t="s">
        <v>239</v>
      </c>
      <c r="C14" s="39"/>
      <c r="D14" s="39"/>
      <c r="E14" s="39"/>
      <c r="F14" s="39"/>
      <c r="G14" s="39"/>
      <c r="H14" s="39"/>
      <c r="I14" s="39"/>
    </row>
    <row r="15" spans="2:9" ht="12.75">
      <c r="B15" s="39"/>
      <c r="C15" s="39"/>
      <c r="D15" s="39"/>
      <c r="E15" s="39"/>
      <c r="F15" s="39"/>
      <c r="G15" s="39"/>
      <c r="H15" s="39"/>
      <c r="I15" s="39"/>
    </row>
    <row r="16" spans="2:9" ht="12.75">
      <c r="B16" s="39" t="s">
        <v>240</v>
      </c>
      <c r="C16" s="39"/>
      <c r="D16" s="39"/>
      <c r="E16" s="39"/>
      <c r="F16" s="39"/>
      <c r="G16" s="39"/>
      <c r="H16" s="39"/>
      <c r="I16" s="39"/>
    </row>
    <row r="17" spans="2:9" ht="12.75">
      <c r="B17" s="39" t="s">
        <v>241</v>
      </c>
      <c r="C17" s="39"/>
      <c r="D17" s="39"/>
      <c r="E17" s="39"/>
      <c r="F17" s="39"/>
      <c r="G17" s="39"/>
      <c r="H17" s="39"/>
      <c r="I17" s="39"/>
    </row>
    <row r="18" spans="2:9" ht="12.75">
      <c r="B18" s="39" t="s">
        <v>242</v>
      </c>
      <c r="C18" s="39"/>
      <c r="D18" s="39"/>
      <c r="E18" s="39"/>
      <c r="F18" s="39"/>
      <c r="G18" s="39"/>
      <c r="H18" s="39"/>
      <c r="I18" s="39"/>
    </row>
    <row r="20" spans="1:9" ht="12.75">
      <c r="A20" s="6">
        <v>13</v>
      </c>
      <c r="B20" s="42" t="s">
        <v>116</v>
      </c>
      <c r="C20" s="42"/>
      <c r="D20" s="42"/>
      <c r="E20" s="42"/>
      <c r="F20" s="42"/>
      <c r="G20" s="42"/>
      <c r="H20" s="42"/>
      <c r="I20" s="42"/>
    </row>
    <row r="22" spans="3:9" ht="12.75">
      <c r="C22" s="40" t="s">
        <v>65</v>
      </c>
      <c r="D22" s="40"/>
      <c r="E22" s="40"/>
      <c r="G22" s="43" t="s">
        <v>65</v>
      </c>
      <c r="H22" s="43"/>
      <c r="I22" s="43"/>
    </row>
    <row r="23" spans="3:9" ht="12.75">
      <c r="C23" s="45" t="s">
        <v>20</v>
      </c>
      <c r="D23" s="45"/>
      <c r="E23" s="45"/>
      <c r="G23" s="44" t="s">
        <v>123</v>
      </c>
      <c r="H23" s="44"/>
      <c r="I23" s="44"/>
    </row>
    <row r="24" spans="3:9" ht="12.75">
      <c r="C24" s="2" t="s">
        <v>117</v>
      </c>
      <c r="D24" s="6"/>
      <c r="E24" s="2" t="s">
        <v>120</v>
      </c>
      <c r="G24" s="3" t="s">
        <v>117</v>
      </c>
      <c r="I24" s="3" t="s">
        <v>120</v>
      </c>
    </row>
    <row r="25" spans="3:9" ht="12.75">
      <c r="C25" s="2" t="s">
        <v>118</v>
      </c>
      <c r="D25" s="6"/>
      <c r="E25" s="2" t="s">
        <v>121</v>
      </c>
      <c r="G25" s="3" t="s">
        <v>118</v>
      </c>
      <c r="I25" s="3" t="s">
        <v>121</v>
      </c>
    </row>
    <row r="26" spans="3:9" ht="12.75">
      <c r="C26" s="2" t="s">
        <v>119</v>
      </c>
      <c r="D26" s="6"/>
      <c r="E26" s="2" t="s">
        <v>122</v>
      </c>
      <c r="G26" s="3" t="s">
        <v>119</v>
      </c>
      <c r="I26" s="3" t="s">
        <v>122</v>
      </c>
    </row>
    <row r="27" spans="3:9" ht="12.75">
      <c r="C27" s="2" t="s">
        <v>17</v>
      </c>
      <c r="D27" s="6"/>
      <c r="E27" s="2" t="s">
        <v>2</v>
      </c>
      <c r="G27" s="3" t="s">
        <v>17</v>
      </c>
      <c r="I27" s="3" t="s">
        <v>2</v>
      </c>
    </row>
    <row r="29" spans="2:9" ht="12.75">
      <c r="B29" s="1" t="s">
        <v>124</v>
      </c>
      <c r="C29" s="8"/>
      <c r="D29" s="8"/>
      <c r="E29" s="8"/>
      <c r="F29" s="9"/>
      <c r="G29" s="9"/>
      <c r="H29" s="9"/>
      <c r="I29" s="9"/>
    </row>
    <row r="30" spans="2:9" ht="12.75">
      <c r="B30" s="1" t="s">
        <v>125</v>
      </c>
      <c r="C30" s="8"/>
      <c r="D30" s="8"/>
      <c r="E30" s="8"/>
      <c r="F30" s="9"/>
      <c r="G30" s="9"/>
      <c r="H30" s="9"/>
      <c r="I30" s="9"/>
    </row>
    <row r="31" spans="2:9" ht="12.75">
      <c r="B31" s="1" t="s">
        <v>130</v>
      </c>
      <c r="C31" s="8"/>
      <c r="D31" s="8"/>
      <c r="E31" s="8"/>
      <c r="F31" s="9"/>
      <c r="G31" s="9"/>
      <c r="H31" s="9"/>
      <c r="I31" s="9"/>
    </row>
    <row r="32" spans="2:9" ht="13.5" thickBot="1">
      <c r="B32" s="1" t="s">
        <v>276</v>
      </c>
      <c r="C32" s="13">
        <v>25</v>
      </c>
      <c r="D32" s="8"/>
      <c r="E32" s="13">
        <v>17643</v>
      </c>
      <c r="F32" s="9"/>
      <c r="G32" s="14">
        <v>25</v>
      </c>
      <c r="H32" s="9"/>
      <c r="I32" s="14">
        <v>17610</v>
      </c>
    </row>
    <row r="33" spans="3:9" ht="13.5" thickTop="1">
      <c r="C33" s="8"/>
      <c r="D33" s="8"/>
      <c r="E33" s="8"/>
      <c r="F33" s="9"/>
      <c r="G33" s="9"/>
      <c r="H33" s="9"/>
      <c r="I33" s="9"/>
    </row>
    <row r="34" spans="2:9" ht="12.75">
      <c r="B34" s="1" t="s">
        <v>126</v>
      </c>
      <c r="C34" s="8"/>
      <c r="D34" s="8"/>
      <c r="E34" s="8"/>
      <c r="F34" s="9"/>
      <c r="G34" s="9"/>
      <c r="H34" s="9"/>
      <c r="I34" s="9"/>
    </row>
    <row r="35" spans="2:9" ht="12.75">
      <c r="B35" s="1" t="s">
        <v>127</v>
      </c>
      <c r="C35" s="8"/>
      <c r="D35" s="8"/>
      <c r="E35" s="8"/>
      <c r="F35" s="9"/>
      <c r="G35" s="9"/>
      <c r="H35" s="9"/>
      <c r="I35" s="9"/>
    </row>
    <row r="36" spans="2:9" ht="12.75">
      <c r="B36" s="1" t="s">
        <v>128</v>
      </c>
      <c r="C36" s="8"/>
      <c r="D36" s="8"/>
      <c r="E36" s="8"/>
      <c r="F36" s="9"/>
      <c r="G36" s="9"/>
      <c r="H36" s="9"/>
      <c r="I36" s="9"/>
    </row>
    <row r="37" spans="2:9" ht="13.5" thickBot="1">
      <c r="B37" s="1" t="s">
        <v>129</v>
      </c>
      <c r="C37" s="13">
        <v>15</v>
      </c>
      <c r="D37" s="8"/>
      <c r="E37" s="13">
        <v>10588</v>
      </c>
      <c r="F37" s="9"/>
      <c r="G37" s="14">
        <v>15</v>
      </c>
      <c r="H37" s="9"/>
      <c r="I37" s="14">
        <v>10566</v>
      </c>
    </row>
    <row r="38" ht="13.5" thickTop="1"/>
    <row r="39" spans="2:9" ht="12.75">
      <c r="B39" s="39" t="s">
        <v>216</v>
      </c>
      <c r="C39" s="39"/>
      <c r="D39" s="39"/>
      <c r="E39" s="39"/>
      <c r="F39" s="39"/>
      <c r="G39" s="39"/>
      <c r="H39" s="39"/>
      <c r="I39" s="39"/>
    </row>
  </sheetData>
  <mergeCells count="18">
    <mergeCell ref="B5:I5"/>
    <mergeCell ref="B7:I7"/>
    <mergeCell ref="B8:I8"/>
    <mergeCell ref="B39:I39"/>
    <mergeCell ref="B10:I10"/>
    <mergeCell ref="B11:I11"/>
    <mergeCell ref="B20:I20"/>
    <mergeCell ref="B16:I16"/>
    <mergeCell ref="B17:I17"/>
    <mergeCell ref="B18:I18"/>
    <mergeCell ref="B12:I12"/>
    <mergeCell ref="B13:I13"/>
    <mergeCell ref="B14:I14"/>
    <mergeCell ref="B15:I15"/>
    <mergeCell ref="G22:I22"/>
    <mergeCell ref="G23:I23"/>
    <mergeCell ref="C22:E22"/>
    <mergeCell ref="C23:E2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4">
      <selection activeCell="C36" sqref="C36"/>
    </sheetView>
  </sheetViews>
  <sheetFormatPr defaultColWidth="9.140625" defaultRowHeight="12.75"/>
  <cols>
    <col min="1" max="1" width="3.28125" style="1" customWidth="1"/>
    <col min="2" max="2" width="8.8515625" style="1" customWidth="1"/>
    <col min="3" max="3" width="22.28125" style="1" customWidth="1"/>
    <col min="4" max="4" width="2.28125" style="1" customWidth="1"/>
    <col min="5" max="5" width="11.140625" style="1" customWidth="1"/>
    <col min="6" max="6" width="2.28125" style="1" customWidth="1"/>
    <col min="7" max="7" width="12.28125" style="1" customWidth="1"/>
    <col min="8" max="8" width="2.28125" style="1" customWidth="1"/>
    <col min="9" max="9" width="11.140625" style="1" customWidth="1"/>
    <col min="10" max="16384" width="8.8515625" style="1" customWidth="1"/>
  </cols>
  <sheetData>
    <row r="1" spans="1:2" ht="15.75">
      <c r="A1" s="16" t="s">
        <v>0</v>
      </c>
      <c r="B1" s="15"/>
    </row>
    <row r="2" spans="1:2" ht="15.75">
      <c r="A2" s="16" t="s">
        <v>88</v>
      </c>
      <c r="B2" s="15"/>
    </row>
    <row r="3" spans="1:2" ht="15.75">
      <c r="A3" s="16" t="s">
        <v>223</v>
      </c>
      <c r="B3" s="15"/>
    </row>
    <row r="5" spans="1:9" ht="12.75">
      <c r="A5" s="6">
        <v>14</v>
      </c>
      <c r="B5" s="42" t="s">
        <v>183</v>
      </c>
      <c r="C5" s="42"/>
      <c r="D5" s="42"/>
      <c r="E5" s="42"/>
      <c r="F5" s="42"/>
      <c r="G5" s="42"/>
      <c r="H5" s="42"/>
      <c r="I5" s="42"/>
    </row>
    <row r="7" spans="2:9" ht="12.75">
      <c r="B7" s="39" t="s">
        <v>156</v>
      </c>
      <c r="C7" s="39"/>
      <c r="D7" s="39"/>
      <c r="E7" s="39"/>
      <c r="F7" s="39"/>
      <c r="G7" s="39"/>
      <c r="H7" s="39"/>
      <c r="I7" s="39"/>
    </row>
    <row r="8" spans="2:9" ht="12.75">
      <c r="B8" s="39" t="s">
        <v>157</v>
      </c>
      <c r="C8" s="39"/>
      <c r="D8" s="39"/>
      <c r="E8" s="39"/>
      <c r="F8" s="39"/>
      <c r="G8" s="39"/>
      <c r="H8" s="39"/>
      <c r="I8" s="39"/>
    </row>
    <row r="9" spans="2:9" ht="12.75">
      <c r="B9" s="39" t="s">
        <v>158</v>
      </c>
      <c r="C9" s="39"/>
      <c r="D9" s="39"/>
      <c r="E9" s="39"/>
      <c r="F9" s="39"/>
      <c r="G9" s="39"/>
      <c r="H9" s="39"/>
      <c r="I9" s="39"/>
    </row>
    <row r="10" spans="2:9" ht="12.75">
      <c r="B10" s="39" t="s">
        <v>159</v>
      </c>
      <c r="C10" s="39"/>
      <c r="D10" s="39"/>
      <c r="E10" s="39"/>
      <c r="F10" s="39"/>
      <c r="G10" s="39"/>
      <c r="H10" s="39"/>
      <c r="I10" s="39"/>
    </row>
    <row r="11" spans="2:9" ht="12.75">
      <c r="B11" s="39"/>
      <c r="C11" s="39"/>
      <c r="D11" s="39"/>
      <c r="E11" s="39"/>
      <c r="F11" s="39"/>
      <c r="G11" s="39"/>
      <c r="H11" s="39"/>
      <c r="I11" s="39"/>
    </row>
    <row r="12" spans="2:9" ht="12.75">
      <c r="B12" s="39" t="s">
        <v>160</v>
      </c>
      <c r="C12" s="39"/>
      <c r="D12" s="39"/>
      <c r="E12" s="39"/>
      <c r="F12" s="39"/>
      <c r="G12" s="39"/>
      <c r="H12" s="39"/>
      <c r="I12" s="39"/>
    </row>
    <row r="13" spans="2:9" ht="12.75">
      <c r="B13" s="39" t="s">
        <v>161</v>
      </c>
      <c r="C13" s="39"/>
      <c r="D13" s="39"/>
      <c r="E13" s="39"/>
      <c r="F13" s="39"/>
      <c r="G13" s="39"/>
      <c r="H13" s="39"/>
      <c r="I13" s="39"/>
    </row>
    <row r="14" spans="2:9" ht="12.75">
      <c r="B14" s="39" t="s">
        <v>162</v>
      </c>
      <c r="C14" s="39"/>
      <c r="D14" s="39"/>
      <c r="E14" s="39"/>
      <c r="F14" s="39"/>
      <c r="G14" s="39"/>
      <c r="H14" s="39"/>
      <c r="I14" s="39"/>
    </row>
    <row r="15" spans="2:9" ht="12.75">
      <c r="B15" s="39" t="s">
        <v>163</v>
      </c>
      <c r="C15" s="39"/>
      <c r="D15" s="39"/>
      <c r="E15" s="39"/>
      <c r="F15" s="39"/>
      <c r="G15" s="39"/>
      <c r="H15" s="39"/>
      <c r="I15" s="39"/>
    </row>
    <row r="16" spans="2:9" ht="12.75">
      <c r="B16" s="39" t="s">
        <v>164</v>
      </c>
      <c r="C16" s="39"/>
      <c r="D16" s="39"/>
      <c r="E16" s="39"/>
      <c r="F16" s="39"/>
      <c r="G16" s="39"/>
      <c r="H16" s="39"/>
      <c r="I16" s="39"/>
    </row>
    <row r="17" spans="2:9" ht="12.75">
      <c r="B17" s="39" t="s">
        <v>243</v>
      </c>
      <c r="C17" s="39"/>
      <c r="D17" s="39"/>
      <c r="E17" s="39"/>
      <c r="F17" s="39"/>
      <c r="G17" s="39"/>
      <c r="H17" s="39"/>
      <c r="I17" s="39"/>
    </row>
    <row r="18" spans="2:9" ht="12.75">
      <c r="B18" s="39"/>
      <c r="C18" s="39"/>
      <c r="D18" s="39"/>
      <c r="E18" s="39"/>
      <c r="F18" s="39"/>
      <c r="G18" s="39"/>
      <c r="H18" s="39"/>
      <c r="I18" s="39"/>
    </row>
    <row r="19" spans="2:9" ht="12.75">
      <c r="B19" s="39" t="s">
        <v>165</v>
      </c>
      <c r="C19" s="39"/>
      <c r="D19" s="39"/>
      <c r="E19" s="39"/>
      <c r="F19" s="39"/>
      <c r="G19" s="39"/>
      <c r="H19" s="39"/>
      <c r="I19" s="39"/>
    </row>
    <row r="20" spans="2:9" ht="12.75">
      <c r="B20" s="39" t="s">
        <v>198</v>
      </c>
      <c r="C20" s="39"/>
      <c r="D20" s="39"/>
      <c r="E20" s="39"/>
      <c r="F20" s="39"/>
      <c r="G20" s="39"/>
      <c r="H20" s="39"/>
      <c r="I20" s="39"/>
    </row>
    <row r="21" spans="2:9" ht="12.75">
      <c r="B21" s="39" t="s">
        <v>327</v>
      </c>
      <c r="C21" s="39"/>
      <c r="D21" s="39"/>
      <c r="E21" s="39"/>
      <c r="F21" s="39"/>
      <c r="G21" s="39"/>
      <c r="H21" s="39"/>
      <c r="I21" s="39"/>
    </row>
    <row r="22" spans="2:9" ht="12.75">
      <c r="B22" s="39" t="s">
        <v>328</v>
      </c>
      <c r="C22" s="39"/>
      <c r="D22" s="39"/>
      <c r="E22" s="39"/>
      <c r="F22" s="39"/>
      <c r="G22" s="39"/>
      <c r="H22" s="39"/>
      <c r="I22" s="39"/>
    </row>
    <row r="23" spans="2:9" ht="12.75">
      <c r="B23" s="39" t="s">
        <v>329</v>
      </c>
      <c r="C23" s="39"/>
      <c r="D23" s="39"/>
      <c r="E23" s="39"/>
      <c r="F23" s="39"/>
      <c r="G23" s="39"/>
      <c r="H23" s="39"/>
      <c r="I23" s="39"/>
    </row>
    <row r="24" spans="2:9" ht="12.75">
      <c r="B24" s="39"/>
      <c r="C24" s="39"/>
      <c r="D24" s="39"/>
      <c r="E24" s="39"/>
      <c r="F24" s="39"/>
      <c r="G24" s="39"/>
      <c r="H24" s="39"/>
      <c r="I24" s="39"/>
    </row>
    <row r="25" spans="2:9" ht="12.75">
      <c r="B25" s="39" t="s">
        <v>244</v>
      </c>
      <c r="C25" s="39"/>
      <c r="D25" s="39"/>
      <c r="E25" s="39"/>
      <c r="F25" s="39"/>
      <c r="G25" s="39"/>
      <c r="H25" s="39"/>
      <c r="I25" s="39"/>
    </row>
    <row r="26" spans="2:9" ht="12.75">
      <c r="B26" s="46"/>
      <c r="C26" s="46"/>
      <c r="D26" s="46"/>
      <c r="E26" s="46"/>
      <c r="F26" s="46"/>
      <c r="G26" s="46"/>
      <c r="H26" s="46"/>
      <c r="I26" s="46"/>
    </row>
    <row r="27" spans="2:9" ht="12.75">
      <c r="B27" s="43" t="s">
        <v>172</v>
      </c>
      <c r="C27" s="43"/>
      <c r="E27" s="43" t="s">
        <v>166</v>
      </c>
      <c r="F27" s="43"/>
      <c r="G27" s="43"/>
      <c r="I27" s="3" t="s">
        <v>167</v>
      </c>
    </row>
    <row r="28" spans="5:9" ht="12.75">
      <c r="E28" s="3" t="s">
        <v>169</v>
      </c>
      <c r="F28" s="3"/>
      <c r="G28" s="3" t="s">
        <v>170</v>
      </c>
      <c r="I28" s="3" t="s">
        <v>168</v>
      </c>
    </row>
    <row r="30" spans="2:9" ht="12.75">
      <c r="B30" s="39" t="s">
        <v>171</v>
      </c>
      <c r="C30" s="39"/>
      <c r="E30" s="9">
        <v>6685733</v>
      </c>
      <c r="F30" s="9"/>
      <c r="G30" s="9">
        <v>0</v>
      </c>
      <c r="H30" s="9"/>
      <c r="I30" s="9">
        <v>25290651</v>
      </c>
    </row>
    <row r="31" spans="2:9" ht="12.75">
      <c r="B31" s="39" t="s">
        <v>173</v>
      </c>
      <c r="C31" s="39"/>
      <c r="E31" s="9">
        <v>11600000</v>
      </c>
      <c r="F31" s="9"/>
      <c r="G31" s="9">
        <v>0</v>
      </c>
      <c r="H31" s="9"/>
      <c r="I31" s="9">
        <v>42991100</v>
      </c>
    </row>
    <row r="32" spans="2:9" ht="12.75">
      <c r="B32" s="39" t="s">
        <v>174</v>
      </c>
      <c r="C32" s="39"/>
      <c r="E32" s="9">
        <v>4000000</v>
      </c>
      <c r="F32" s="9"/>
      <c r="G32" s="9">
        <v>60000000</v>
      </c>
      <c r="H32" s="9"/>
      <c r="I32" s="9">
        <v>16630920</v>
      </c>
    </row>
    <row r="33" spans="2:9" ht="13.5" thickBot="1">
      <c r="B33" s="39" t="s">
        <v>46</v>
      </c>
      <c r="C33" s="39"/>
      <c r="E33" s="24">
        <f>SUM(E30:E32)</f>
        <v>22285733</v>
      </c>
      <c r="F33" s="9"/>
      <c r="G33" s="24">
        <f>SUM(G30:G32)</f>
        <v>60000000</v>
      </c>
      <c r="H33" s="9"/>
      <c r="I33" s="24">
        <f>SUM(I30:I32)</f>
        <v>84912671</v>
      </c>
    </row>
    <row r="34" ht="13.5" thickTop="1"/>
    <row r="35" spans="2:9" ht="13.5" thickBot="1">
      <c r="B35" s="39" t="s">
        <v>245</v>
      </c>
      <c r="C35" s="39"/>
      <c r="D35" s="39"/>
      <c r="E35" s="39"/>
      <c r="F35" s="39"/>
      <c r="G35" s="39"/>
      <c r="I35" s="14">
        <f>1874400+85278586</f>
        <v>87152986</v>
      </c>
    </row>
    <row r="36" ht="13.5" thickTop="1"/>
    <row r="37" spans="2:9" ht="12.75">
      <c r="B37" s="39" t="s">
        <v>246</v>
      </c>
      <c r="C37" s="39"/>
      <c r="D37" s="39"/>
      <c r="E37" s="39"/>
      <c r="F37" s="39"/>
      <c r="G37" s="39"/>
      <c r="H37" s="39"/>
      <c r="I37" s="39"/>
    </row>
    <row r="38" spans="2:9" ht="12.75">
      <c r="B38" s="39" t="s">
        <v>248</v>
      </c>
      <c r="C38" s="39"/>
      <c r="D38" s="39"/>
      <c r="E38" s="39"/>
      <c r="F38" s="39"/>
      <c r="G38" s="39"/>
      <c r="H38" s="39"/>
      <c r="I38" s="39"/>
    </row>
    <row r="39" spans="2:9" ht="12.75">
      <c r="B39" s="39" t="s">
        <v>247</v>
      </c>
      <c r="C39" s="39"/>
      <c r="D39" s="39"/>
      <c r="E39" s="39"/>
      <c r="F39" s="39"/>
      <c r="G39" s="39"/>
      <c r="H39" s="39"/>
      <c r="I39" s="39"/>
    </row>
    <row r="41" spans="1:9" ht="12.75">
      <c r="A41" s="6">
        <v>15</v>
      </c>
      <c r="B41" s="42" t="s">
        <v>184</v>
      </c>
      <c r="C41" s="42"/>
      <c r="D41" s="42"/>
      <c r="E41" s="42"/>
      <c r="F41" s="42"/>
      <c r="G41" s="42"/>
      <c r="H41" s="42"/>
      <c r="I41" s="42"/>
    </row>
    <row r="43" spans="2:9" ht="12.75">
      <c r="B43" s="39" t="s">
        <v>185</v>
      </c>
      <c r="C43" s="39"/>
      <c r="D43" s="39"/>
      <c r="E43" s="39"/>
      <c r="F43" s="39"/>
      <c r="G43" s="39"/>
      <c r="H43" s="39"/>
      <c r="I43" s="39"/>
    </row>
    <row r="44" spans="2:9" ht="12.75">
      <c r="B44" s="39" t="s">
        <v>186</v>
      </c>
      <c r="C44" s="39"/>
      <c r="D44" s="39"/>
      <c r="E44" s="39"/>
      <c r="F44" s="39"/>
      <c r="G44" s="39"/>
      <c r="H44" s="39"/>
      <c r="I44" s="39"/>
    </row>
    <row r="45" spans="2:9" ht="12.75">
      <c r="B45" s="39" t="s">
        <v>309</v>
      </c>
      <c r="C45" s="39"/>
      <c r="D45" s="39"/>
      <c r="E45" s="39"/>
      <c r="F45" s="39"/>
      <c r="G45" s="39"/>
      <c r="H45" s="39"/>
      <c r="I45" s="39"/>
    </row>
    <row r="46" spans="2:9" ht="12.75">
      <c r="B46" s="39" t="s">
        <v>310</v>
      </c>
      <c r="C46" s="39"/>
      <c r="D46" s="39"/>
      <c r="E46" s="39"/>
      <c r="F46" s="39"/>
      <c r="G46" s="39"/>
      <c r="H46" s="39"/>
      <c r="I46" s="39"/>
    </row>
  </sheetData>
  <mergeCells count="36">
    <mergeCell ref="B37:I37"/>
    <mergeCell ref="B38:I38"/>
    <mergeCell ref="B39:I39"/>
    <mergeCell ref="B35:G35"/>
    <mergeCell ref="B22:I22"/>
    <mergeCell ref="B23:I23"/>
    <mergeCell ref="B24:I24"/>
    <mergeCell ref="B25:I25"/>
    <mergeCell ref="B18:I18"/>
    <mergeCell ref="B19:I19"/>
    <mergeCell ref="B20:I20"/>
    <mergeCell ref="B21:I21"/>
    <mergeCell ref="B14:I14"/>
    <mergeCell ref="B15:I15"/>
    <mergeCell ref="B16:I16"/>
    <mergeCell ref="B17:I17"/>
    <mergeCell ref="B5:I5"/>
    <mergeCell ref="B7:I7"/>
    <mergeCell ref="B41:I41"/>
    <mergeCell ref="B43:I43"/>
    <mergeCell ref="B8:I8"/>
    <mergeCell ref="B9:I9"/>
    <mergeCell ref="B10:I10"/>
    <mergeCell ref="B11:I11"/>
    <mergeCell ref="B12:I12"/>
    <mergeCell ref="B13:I13"/>
    <mergeCell ref="B46:I46"/>
    <mergeCell ref="B44:I44"/>
    <mergeCell ref="B45:I45"/>
    <mergeCell ref="B26:I26"/>
    <mergeCell ref="B27:C27"/>
    <mergeCell ref="E27:G27"/>
    <mergeCell ref="B30:C30"/>
    <mergeCell ref="B31:C31"/>
    <mergeCell ref="B32:C32"/>
    <mergeCell ref="B33:C33"/>
  </mergeCells>
  <printOptions/>
  <pageMargins left="0.75" right="0.75" top="1" bottom="1" header="0.5" footer="0.5"/>
  <pageSetup horizontalDpi="600" verticalDpi="600" orientation="portrait" scale="93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CYCLE &amp; CARRIAGE BINTANG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CYCLE &amp; CARRIAGE BINTANG</dc:creator>
  <cp:keywords/>
  <dc:description/>
  <cp:lastModifiedBy>Total Corporate Compliance</cp:lastModifiedBy>
  <cp:lastPrinted>2002-11-25T21:06:05Z</cp:lastPrinted>
  <dcterms:created xsi:type="dcterms:W3CDTF">2002-10-02T00:36:57Z</dcterms:created>
  <dcterms:modified xsi:type="dcterms:W3CDTF">2002-11-25T21:06:14Z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